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чгк_тестовые\"/>
    </mc:Choice>
  </mc:AlternateContent>
  <xr:revisionPtr revIDLastSave="0" documentId="13_ncr:1_{8680344E-95ED-4D1A-9A71-27CD4041B305}" xr6:coauthVersionLast="47" xr6:coauthVersionMax="47" xr10:uidLastSave="{00000000-0000-0000-0000-000000000000}"/>
  <bookViews>
    <workbookView xWindow="-120" yWindow="-120" windowWidth="51840" windowHeight="21240" firstSheet="2" activeTab="2" xr2:uid="{00000000-000D-0000-FFFF-FFFF00000000}"/>
  </bookViews>
  <sheets>
    <sheet name="список" sheetId="7" state="hidden" r:id="rId1"/>
    <sheet name="дз" sheetId="10" state="hidden" r:id="rId2"/>
    <sheet name="кратко" sheetId="9" r:id="rId3"/>
    <sheet name="результаты" sheetId="6" r:id="rId4"/>
    <sheet name="ответы команд" sheetId="4" r:id="rId5"/>
  </sheets>
  <definedNames>
    <definedName name="_xlnm._FilterDatabase" localSheetId="1" hidden="1">дз!$A$2:$I$24</definedName>
    <definedName name="_xlnm._FilterDatabase" localSheetId="4" hidden="1">'ответы команд'!$A$4:$CS$24</definedName>
    <definedName name="_xlnm._FilterDatabase" localSheetId="3" hidden="1">результаты!$A$3:$AZ$22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9" l="1"/>
  <c r="G7" i="9"/>
  <c r="G10" i="9"/>
  <c r="G5" i="9"/>
  <c r="G11" i="9"/>
  <c r="G8" i="9"/>
  <c r="G9" i="9"/>
  <c r="G17" i="9"/>
  <c r="G15" i="9"/>
  <c r="G13" i="9"/>
  <c r="G18" i="9"/>
  <c r="G16" i="9"/>
  <c r="G19" i="9"/>
  <c r="G21" i="9"/>
  <c r="G12" i="9"/>
  <c r="G20" i="9"/>
  <c r="G14" i="9"/>
  <c r="G6" i="9"/>
  <c r="BO10" i="4"/>
  <c r="BO7" i="4"/>
  <c r="N7" i="4"/>
  <c r="BO6" i="4"/>
  <c r="N6" i="4"/>
  <c r="N13" i="4"/>
  <c r="BO11" i="4"/>
  <c r="BB11" i="4"/>
  <c r="N11" i="4"/>
  <c r="CP20" i="4"/>
  <c r="BO20" i="4"/>
  <c r="BO16" i="4"/>
  <c r="N16" i="4"/>
  <c r="BO17" i="4" l="1"/>
  <c r="N14" i="4"/>
  <c r="BO8" i="4"/>
  <c r="N8" i="4"/>
  <c r="BO12" i="4"/>
  <c r="AV12" i="4"/>
  <c r="N12" i="4"/>
  <c r="BO9" i="4"/>
  <c r="BO5" i="4"/>
  <c r="N5" i="4"/>
  <c r="BO22" i="4"/>
  <c r="N15" i="4"/>
  <c r="H35" i="10" l="1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34" i="10"/>
  <c r="CR21" i="4" l="1"/>
  <c r="CP21" i="4"/>
  <c r="CN21" i="4"/>
  <c r="CL21" i="4"/>
  <c r="CJ21" i="4"/>
  <c r="CR19" i="4"/>
  <c r="CP19" i="4"/>
  <c r="CN19" i="4"/>
  <c r="CL19" i="4"/>
  <c r="CJ19" i="4"/>
  <c r="CR18" i="4"/>
  <c r="CP18" i="4"/>
  <c r="CN18" i="4"/>
  <c r="CL18" i="4"/>
  <c r="CJ18" i="4"/>
  <c r="CL14" i="4"/>
  <c r="CG21" i="4"/>
  <c r="CE21" i="4"/>
  <c r="CC21" i="4"/>
  <c r="CA21" i="4"/>
  <c r="BY21" i="4"/>
  <c r="BW21" i="4"/>
  <c r="BU21" i="4"/>
  <c r="BS21" i="4"/>
  <c r="BQ21" i="4"/>
  <c r="BO21" i="4"/>
  <c r="CA20" i="4"/>
  <c r="BU20" i="4"/>
  <c r="CG19" i="4"/>
  <c r="CE19" i="4"/>
  <c r="CC19" i="4"/>
  <c r="CA19" i="4"/>
  <c r="BY19" i="4"/>
  <c r="BW19" i="4"/>
  <c r="BU19" i="4"/>
  <c r="BS19" i="4"/>
  <c r="BQ19" i="4"/>
  <c r="BO19" i="4"/>
  <c r="CG18" i="4"/>
  <c r="CE18" i="4"/>
  <c r="CC18" i="4"/>
  <c r="CA18" i="4"/>
  <c r="BW18" i="4"/>
  <c r="BU18" i="4"/>
  <c r="BS18" i="4"/>
  <c r="BQ18" i="4"/>
  <c r="BO18" i="4"/>
  <c r="BO15" i="4"/>
  <c r="BU13" i="4"/>
  <c r="BY12" i="4"/>
  <c r="BL22" i="4"/>
  <c r="BL21" i="4"/>
  <c r="BL20" i="4"/>
  <c r="BL19" i="4"/>
  <c r="BL18" i="4"/>
  <c r="BL17" i="4"/>
  <c r="BL16" i="4"/>
  <c r="BL15" i="4"/>
  <c r="BL14" i="4"/>
  <c r="BL13" i="4"/>
  <c r="BL12" i="4"/>
  <c r="BL10" i="4"/>
  <c r="BL8" i="4"/>
  <c r="BL7" i="4"/>
  <c r="BL5" i="4"/>
  <c r="BJ22" i="4"/>
  <c r="BJ21" i="4"/>
  <c r="BJ20" i="4"/>
  <c r="BJ19" i="4"/>
  <c r="BJ18" i="4"/>
  <c r="BJ17" i="4"/>
  <c r="BJ16" i="4"/>
  <c r="BJ15" i="4"/>
  <c r="BJ14" i="4"/>
  <c r="BJ13" i="4"/>
  <c r="BJ12" i="4"/>
  <c r="BJ11" i="4"/>
  <c r="BJ10" i="4"/>
  <c r="BJ9" i="4"/>
  <c r="BJ8" i="4"/>
  <c r="BJ7" i="4"/>
  <c r="BJ5" i="4"/>
  <c r="BH21" i="4"/>
  <c r="BH20" i="4"/>
  <c r="BH19" i="4"/>
  <c r="BH18" i="4"/>
  <c r="BH17" i="4"/>
  <c r="BH16" i="4"/>
  <c r="BH15" i="4"/>
  <c r="BH14" i="4"/>
  <c r="BH13" i="4"/>
  <c r="BH12" i="4"/>
  <c r="BH11" i="4"/>
  <c r="BF21" i="4"/>
  <c r="BF20" i="4"/>
  <c r="BF19" i="4"/>
  <c r="BF16" i="4"/>
  <c r="BF15" i="4"/>
  <c r="BF14" i="4"/>
  <c r="BD20" i="4"/>
  <c r="BD19" i="4"/>
  <c r="BD18" i="4"/>
  <c r="BD17" i="4"/>
  <c r="BD16" i="4"/>
  <c r="BD15" i="4"/>
  <c r="BD14" i="4"/>
  <c r="BD13" i="4"/>
  <c r="BD12" i="4"/>
  <c r="BD6" i="4"/>
  <c r="BB22" i="4"/>
  <c r="BB21" i="4"/>
  <c r="BB20" i="4"/>
  <c r="BB19" i="4"/>
  <c r="BB18" i="4"/>
  <c r="BB17" i="4"/>
  <c r="BB16" i="4"/>
  <c r="BB15" i="4"/>
  <c r="BB14" i="4"/>
  <c r="BB13" i="4"/>
  <c r="BB12" i="4"/>
  <c r="BB10" i="4"/>
  <c r="BB9" i="4"/>
  <c r="BB8" i="4"/>
  <c r="BB7" i="4"/>
  <c r="BB5" i="4"/>
  <c r="AZ20" i="4"/>
  <c r="AZ19" i="4"/>
  <c r="AZ16" i="4"/>
  <c r="AZ14" i="4"/>
  <c r="AX20" i="4"/>
  <c r="AX19" i="4"/>
  <c r="AX16" i="4"/>
  <c r="AV22" i="4"/>
  <c r="AV21" i="4"/>
  <c r="AV20" i="4"/>
  <c r="AV19" i="4"/>
  <c r="AV18" i="4"/>
  <c r="AV17" i="4"/>
  <c r="AV16" i="4"/>
  <c r="AV15" i="4"/>
  <c r="AV14" i="4"/>
  <c r="AV13" i="4"/>
  <c r="AV11" i="4"/>
  <c r="AV10" i="4"/>
  <c r="AV9" i="4"/>
  <c r="AV7" i="4"/>
  <c r="AV5" i="4"/>
  <c r="AT6" i="4"/>
  <c r="AT7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5" i="4"/>
  <c r="AL19" i="4"/>
  <c r="AL18" i="4"/>
  <c r="T18" i="6" s="1"/>
  <c r="AL17" i="4"/>
  <c r="AL16" i="4"/>
  <c r="T16" i="6" s="1"/>
  <c r="AL15" i="4"/>
  <c r="AL14" i="4"/>
  <c r="AL13" i="4"/>
  <c r="AL11" i="4"/>
  <c r="AL8" i="4"/>
  <c r="AL7" i="4"/>
  <c r="AJ22" i="4"/>
  <c r="AJ21" i="4"/>
  <c r="S21" i="6" s="1"/>
  <c r="AJ19" i="4"/>
  <c r="AJ18" i="4"/>
  <c r="S18" i="6" s="1"/>
  <c r="AJ17" i="4"/>
  <c r="AJ16" i="4"/>
  <c r="AJ15" i="4"/>
  <c r="AJ14" i="4"/>
  <c r="S14" i="6" s="1"/>
  <c r="AJ13" i="4"/>
  <c r="AJ12" i="4"/>
  <c r="AJ10" i="4"/>
  <c r="AJ9" i="4"/>
  <c r="AJ8" i="4"/>
  <c r="S8" i="6" s="1"/>
  <c r="AJ7" i="4"/>
  <c r="AJ6" i="4"/>
  <c r="AJ5" i="4"/>
  <c r="S5" i="6" s="1"/>
  <c r="AH22" i="4"/>
  <c r="AH21" i="4"/>
  <c r="AH18" i="4"/>
  <c r="AH17" i="4"/>
  <c r="AH16" i="4"/>
  <c r="AH15" i="4"/>
  <c r="AH14" i="4"/>
  <c r="AH13" i="4"/>
  <c r="AH12" i="4"/>
  <c r="AH11" i="4"/>
  <c r="AF21" i="4"/>
  <c r="AF20" i="4"/>
  <c r="AF16" i="4"/>
  <c r="AF13" i="4"/>
  <c r="AF8" i="4"/>
  <c r="AB19" i="4"/>
  <c r="AB15" i="4"/>
  <c r="AB11" i="4"/>
  <c r="Z22" i="4"/>
  <c r="Z21" i="4"/>
  <c r="Z19" i="4"/>
  <c r="Z17" i="4"/>
  <c r="Z14" i="4"/>
  <c r="Z13" i="4"/>
  <c r="Z10" i="4"/>
  <c r="Z9" i="4"/>
  <c r="X22" i="4"/>
  <c r="X21" i="4"/>
  <c r="X20" i="4"/>
  <c r="X19" i="4"/>
  <c r="X18" i="4"/>
  <c r="X17" i="4"/>
  <c r="X16" i="4"/>
  <c r="X13" i="4"/>
  <c r="V22" i="4"/>
  <c r="V20" i="4"/>
  <c r="V19" i="4"/>
  <c r="V18" i="4"/>
  <c r="V17" i="4"/>
  <c r="V16" i="4"/>
  <c r="V15" i="4"/>
  <c r="V14" i="4"/>
  <c r="V12" i="4"/>
  <c r="V11" i="4"/>
  <c r="V5" i="4"/>
  <c r="T22" i="4"/>
  <c r="T21" i="4"/>
  <c r="T20" i="4"/>
  <c r="T19" i="4"/>
  <c r="T18" i="4"/>
  <c r="T17" i="4"/>
  <c r="T16" i="4"/>
  <c r="T15" i="4"/>
  <c r="T14" i="4"/>
  <c r="T13" i="4"/>
  <c r="T11" i="4"/>
  <c r="T9" i="4"/>
  <c r="T8" i="4"/>
  <c r="T5" i="4"/>
  <c r="R22" i="4"/>
  <c r="R21" i="4"/>
  <c r="R20" i="4"/>
  <c r="R19" i="4"/>
  <c r="R18" i="4"/>
  <c r="R17" i="4"/>
  <c r="R16" i="4"/>
  <c r="R15" i="4"/>
  <c r="R14" i="4"/>
  <c r="R13" i="4"/>
  <c r="R12" i="4"/>
  <c r="R10" i="4"/>
  <c r="R9" i="4"/>
  <c r="R8" i="4"/>
  <c r="R7" i="4"/>
  <c r="R6" i="4"/>
  <c r="P22" i="4"/>
  <c r="P21" i="4"/>
  <c r="P20" i="4"/>
  <c r="P19" i="4"/>
  <c r="P18" i="4"/>
  <c r="P17" i="4"/>
  <c r="P16" i="4"/>
  <c r="P15" i="4"/>
  <c r="P14" i="4"/>
  <c r="P13" i="4"/>
  <c r="P12" i="4"/>
  <c r="P11" i="4"/>
  <c r="P9" i="4"/>
  <c r="P8" i="4"/>
  <c r="P7" i="4"/>
  <c r="P6" i="4"/>
  <c r="P5" i="4"/>
  <c r="N22" i="4"/>
  <c r="N21" i="4"/>
  <c r="N20" i="4"/>
  <c r="N19" i="4"/>
  <c r="N18" i="4"/>
  <c r="N17" i="4"/>
  <c r="N10" i="4"/>
  <c r="L21" i="4"/>
  <c r="L16" i="4"/>
  <c r="L15" i="4"/>
  <c r="J22" i="4"/>
  <c r="J21" i="4"/>
  <c r="J20" i="4"/>
  <c r="J19" i="4"/>
  <c r="J18" i="4"/>
  <c r="J17" i="4"/>
  <c r="J16" i="4"/>
  <c r="J15" i="4"/>
  <c r="J13" i="4"/>
  <c r="J10" i="4"/>
  <c r="J8" i="4"/>
  <c r="J6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H5" i="4"/>
  <c r="F20" i="7"/>
  <c r="T12" i="4" l="1"/>
  <c r="P10" i="4"/>
  <c r="N9" i="4"/>
  <c r="H6" i="4"/>
  <c r="H24" i="4" s="1"/>
  <c r="F5" i="4"/>
  <c r="BM19" i="4"/>
  <c r="BM16" i="4"/>
  <c r="BM20" i="4"/>
  <c r="F9" i="7"/>
  <c r="F17" i="7"/>
  <c r="F29" i="7"/>
  <c r="F28" i="7"/>
  <c r="F26" i="7"/>
  <c r="F25" i="7"/>
  <c r="F27" i="7"/>
  <c r="F24" i="7"/>
  <c r="F18" i="7"/>
  <c r="F23" i="7"/>
  <c r="F22" i="7"/>
  <c r="F15" i="7"/>
  <c r="F12" i="7"/>
  <c r="F21" i="7"/>
  <c r="H17" i="6" l="1"/>
  <c r="I22" i="6"/>
  <c r="G22" i="6"/>
  <c r="G21" i="6"/>
  <c r="E20" i="6"/>
  <c r="I20" i="6"/>
  <c r="T19" i="6"/>
  <c r="E18" i="6"/>
  <c r="I15" i="6"/>
  <c r="E15" i="6"/>
  <c r="I11" i="6"/>
  <c r="I9" i="6"/>
  <c r="I6" i="6"/>
  <c r="G19" i="6" l="1"/>
  <c r="G18" i="6"/>
  <c r="G16" i="6"/>
  <c r="G15" i="6"/>
  <c r="E9" i="6"/>
  <c r="E5" i="6"/>
  <c r="P19" i="6"/>
  <c r="I18" i="6"/>
  <c r="I14" i="6"/>
  <c r="E14" i="6"/>
  <c r="E8" i="6"/>
  <c r="I12" i="6"/>
  <c r="I8" i="6"/>
  <c r="E11" i="6" l="1"/>
  <c r="F14" i="6"/>
  <c r="H18" i="6"/>
  <c r="I5" i="6"/>
  <c r="J20" i="6"/>
  <c r="K8" i="6"/>
  <c r="U21" i="6"/>
  <c r="S16" i="6"/>
  <c r="R13" i="6"/>
  <c r="O6" i="6"/>
  <c r="N17" i="6"/>
  <c r="BL4" i="4"/>
  <c r="BJ4" i="4"/>
  <c r="BJ6" i="4" s="1"/>
  <c r="BH4" i="4"/>
  <c r="BF4" i="4"/>
  <c r="BD4" i="4"/>
  <c r="BB4" i="4"/>
  <c r="BB6" i="4" s="1"/>
  <c r="AZ4" i="4"/>
  <c r="AX4" i="4"/>
  <c r="CR4" i="4"/>
  <c r="CP4" i="4"/>
  <c r="CN4" i="4"/>
  <c r="CL4" i="4"/>
  <c r="CJ4" i="4"/>
  <c r="CG4" i="4"/>
  <c r="AQ21" i="6"/>
  <c r="CE4" i="4"/>
  <c r="CC4" i="4"/>
  <c r="CA4" i="4"/>
  <c r="BY4" i="4"/>
  <c r="BW4" i="4"/>
  <c r="BU4" i="4"/>
  <c r="BS4" i="4"/>
  <c r="BQ4" i="4"/>
  <c r="J4" i="4"/>
  <c r="L4" i="4"/>
  <c r="N4" i="4"/>
  <c r="P4" i="4"/>
  <c r="R4" i="4"/>
  <c r="R5" i="4" s="1"/>
  <c r="R11" i="4" s="1"/>
  <c r="T4" i="4"/>
  <c r="V4" i="4"/>
  <c r="V6" i="4" s="1"/>
  <c r="V13" i="4" s="1"/>
  <c r="V24" i="4" s="1"/>
  <c r="X4" i="4"/>
  <c r="Z4" i="4"/>
  <c r="AB4" i="4"/>
  <c r="AD4" i="4"/>
  <c r="AF4" i="4"/>
  <c r="AH4" i="4"/>
  <c r="AJ4" i="4"/>
  <c r="AL4" i="4"/>
  <c r="AN4" i="4"/>
  <c r="AV4" i="4"/>
  <c r="BW16" i="4" l="1"/>
  <c r="BW20" i="4"/>
  <c r="BW6" i="4"/>
  <c r="BW10" i="4"/>
  <c r="BW7" i="4"/>
  <c r="BW11" i="4"/>
  <c r="BW5" i="4"/>
  <c r="BW22" i="4"/>
  <c r="BW9" i="4"/>
  <c r="BW8" i="4"/>
  <c r="BW17" i="4"/>
  <c r="BW12" i="4"/>
  <c r="BW15" i="4"/>
  <c r="AJ11" i="4"/>
  <c r="AJ20" i="4" s="1"/>
  <c r="U18" i="6"/>
  <c r="AN7" i="4"/>
  <c r="AN8" i="4"/>
  <c r="AN5" i="4"/>
  <c r="U5" i="6" s="1"/>
  <c r="AN15" i="4"/>
  <c r="U15" i="6" s="1"/>
  <c r="AN6" i="4"/>
  <c r="AN9" i="4"/>
  <c r="AN20" i="4"/>
  <c r="AN10" i="4"/>
  <c r="AN19" i="4"/>
  <c r="AN18" i="4"/>
  <c r="AN16" i="4"/>
  <c r="AN14" i="4"/>
  <c r="AN13" i="4"/>
  <c r="AN11" i="4"/>
  <c r="AN12" i="4"/>
  <c r="BF7" i="4"/>
  <c r="BF10" i="4"/>
  <c r="BF9" i="4"/>
  <c r="BF5" i="4"/>
  <c r="BF6" i="4"/>
  <c r="BF22" i="4"/>
  <c r="BF13" i="4"/>
  <c r="BF18" i="4"/>
  <c r="BF11" i="4"/>
  <c r="BF17" i="4"/>
  <c r="BF8" i="4"/>
  <c r="BF12" i="4"/>
  <c r="AH10" i="4"/>
  <c r="R10" i="6" s="1"/>
  <c r="AH6" i="4"/>
  <c r="AH7" i="4"/>
  <c r="AH20" i="4"/>
  <c r="AH9" i="4"/>
  <c r="AH8" i="4"/>
  <c r="AB21" i="4"/>
  <c r="AB10" i="4"/>
  <c r="AB14" i="4"/>
  <c r="AB13" i="4"/>
  <c r="AB12" i="4"/>
  <c r="AB17" i="4"/>
  <c r="AB9" i="4"/>
  <c r="AB8" i="4"/>
  <c r="O8" i="6" s="1"/>
  <c r="AB20" i="4"/>
  <c r="O20" i="6" s="1"/>
  <c r="AB22" i="4"/>
  <c r="O22" i="6" s="1"/>
  <c r="AB18" i="4"/>
  <c r="O18" i="6" s="1"/>
  <c r="CA10" i="4"/>
  <c r="CA7" i="4"/>
  <c r="CA6" i="4"/>
  <c r="CA16" i="4"/>
  <c r="CA11" i="4"/>
  <c r="CA5" i="4"/>
  <c r="CA22" i="4"/>
  <c r="CA9" i="4"/>
  <c r="CA12" i="4"/>
  <c r="CA8" i="4"/>
  <c r="CA17" i="4"/>
  <c r="CA15" i="4"/>
  <c r="CA14" i="4"/>
  <c r="CA13" i="4"/>
  <c r="CC10" i="4"/>
  <c r="CC7" i="4"/>
  <c r="CC11" i="4"/>
  <c r="CC16" i="4"/>
  <c r="CC20" i="4"/>
  <c r="CC6" i="4"/>
  <c r="CC9" i="4"/>
  <c r="CC22" i="4"/>
  <c r="CC5" i="4"/>
  <c r="CC8" i="4"/>
  <c r="CC17" i="4"/>
  <c r="CC15" i="4"/>
  <c r="AF6" i="4"/>
  <c r="AF17" i="4"/>
  <c r="AF9" i="4"/>
  <c r="AF15" i="4"/>
  <c r="AF14" i="4"/>
  <c r="AF12" i="4"/>
  <c r="Q12" i="6" s="1"/>
  <c r="AD13" i="4"/>
  <c r="P13" i="6" s="1"/>
  <c r="AD21" i="4"/>
  <c r="P21" i="6" s="1"/>
  <c r="AD16" i="4"/>
  <c r="P16" i="6" s="1"/>
  <c r="AD11" i="4"/>
  <c r="P11" i="6" s="1"/>
  <c r="AD18" i="4"/>
  <c r="P18" i="6" s="1"/>
  <c r="AD10" i="4"/>
  <c r="P10" i="6" s="1"/>
  <c r="AD14" i="4"/>
  <c r="P14" i="6" s="1"/>
  <c r="AD5" i="4"/>
  <c r="AD9" i="4"/>
  <c r="P9" i="6" s="1"/>
  <c r="AD12" i="4"/>
  <c r="P12" i="6" s="1"/>
  <c r="AD15" i="4"/>
  <c r="P15" i="6" s="1"/>
  <c r="AD22" i="4"/>
  <c r="P22" i="6" s="1"/>
  <c r="AD20" i="4"/>
  <c r="P20" i="6" s="1"/>
  <c r="AD8" i="4"/>
  <c r="P8" i="6" s="1"/>
  <c r="AD7" i="4"/>
  <c r="P7" i="6" s="1"/>
  <c r="AD6" i="4"/>
  <c r="P6" i="6" s="1"/>
  <c r="N10" i="6"/>
  <c r="Z7" i="4"/>
  <c r="Z6" i="4"/>
  <c r="Z5" i="4"/>
  <c r="Z8" i="4"/>
  <c r="Z20" i="4"/>
  <c r="Z18" i="4"/>
  <c r="Z16" i="4"/>
  <c r="Z12" i="4"/>
  <c r="N12" i="6" s="1"/>
  <c r="X15" i="4"/>
  <c r="M15" i="6" s="1"/>
  <c r="X7" i="4"/>
  <c r="M7" i="6" s="1"/>
  <c r="X5" i="4"/>
  <c r="X14" i="4" s="1"/>
  <c r="X8" i="4"/>
  <c r="X6" i="4"/>
  <c r="X12" i="4"/>
  <c r="M12" i="6" s="1"/>
  <c r="X11" i="4"/>
  <c r="X10" i="4"/>
  <c r="X9" i="4"/>
  <c r="BD7" i="4"/>
  <c r="BD10" i="4"/>
  <c r="BD9" i="4"/>
  <c r="BD8" i="4"/>
  <c r="BD22" i="4"/>
  <c r="BD21" i="4"/>
  <c r="BD11" i="4"/>
  <c r="BD5" i="4"/>
  <c r="BH10" i="4"/>
  <c r="BH9" i="4"/>
  <c r="BH8" i="4"/>
  <c r="BH7" i="4"/>
  <c r="BH6" i="4"/>
  <c r="BH5" i="4"/>
  <c r="BH22" i="4"/>
  <c r="CN16" i="4"/>
  <c r="CN11" i="4"/>
  <c r="CN20" i="4"/>
  <c r="CN10" i="4"/>
  <c r="CN7" i="4"/>
  <c r="CN6" i="4"/>
  <c r="CN9" i="4"/>
  <c r="CN5" i="4"/>
  <c r="CN8" i="4"/>
  <c r="CN12" i="4"/>
  <c r="CN22" i="4"/>
  <c r="CN17" i="4"/>
  <c r="CN15" i="4"/>
  <c r="CN14" i="4"/>
  <c r="CN13" i="4"/>
  <c r="BY10" i="4"/>
  <c r="BY7" i="4"/>
  <c r="BY6" i="4"/>
  <c r="BY16" i="4"/>
  <c r="BY11" i="4"/>
  <c r="BY22" i="4"/>
  <c r="BY5" i="4"/>
  <c r="BY9" i="4"/>
  <c r="BY8" i="4"/>
  <c r="BY17" i="4"/>
  <c r="BY15" i="4"/>
  <c r="BY14" i="4"/>
  <c r="BY18" i="4"/>
  <c r="BY20" i="4"/>
  <c r="BY13" i="4"/>
  <c r="AQ13" i="6"/>
  <c r="CE10" i="4"/>
  <c r="AQ10" i="6" s="1"/>
  <c r="CE7" i="4"/>
  <c r="AQ7" i="6" s="1"/>
  <c r="CE6" i="4"/>
  <c r="CE16" i="4"/>
  <c r="AQ16" i="6" s="1"/>
  <c r="CE20" i="4"/>
  <c r="CE11" i="4"/>
  <c r="AQ11" i="6" s="1"/>
  <c r="CE22" i="4"/>
  <c r="AQ22" i="6" s="1"/>
  <c r="CE9" i="4"/>
  <c r="AQ9" i="6" s="1"/>
  <c r="CE5" i="4"/>
  <c r="CE8" i="4"/>
  <c r="CE12" i="4"/>
  <c r="AQ12" i="6" s="1"/>
  <c r="CE17" i="4"/>
  <c r="CE14" i="4"/>
  <c r="CE15" i="4"/>
  <c r="CE13" i="4"/>
  <c r="CL10" i="4"/>
  <c r="CL6" i="4"/>
  <c r="CL16" i="4"/>
  <c r="CL11" i="4"/>
  <c r="CL7" i="4"/>
  <c r="CL9" i="4"/>
  <c r="CL5" i="4"/>
  <c r="CL8" i="4"/>
  <c r="CL12" i="4"/>
  <c r="CL17" i="4"/>
  <c r="CL22" i="4"/>
  <c r="CL15" i="4"/>
  <c r="CL20" i="4"/>
  <c r="CL13" i="4"/>
  <c r="L13" i="4"/>
  <c r="G13" i="6" s="1"/>
  <c r="L10" i="4"/>
  <c r="G10" i="6" s="1"/>
  <c r="L20" i="4"/>
  <c r="G20" i="6" s="1"/>
  <c r="L17" i="4"/>
  <c r="G17" i="6" s="1"/>
  <c r="L9" i="4"/>
  <c r="G9" i="6" s="1"/>
  <c r="L7" i="4"/>
  <c r="G7" i="6" s="1"/>
  <c r="L14" i="4"/>
  <c r="G14" i="6" s="1"/>
  <c r="L6" i="4"/>
  <c r="G6" i="6" s="1"/>
  <c r="L12" i="4"/>
  <c r="G12" i="6" s="1"/>
  <c r="L11" i="4"/>
  <c r="G11" i="6" s="1"/>
  <c r="L5" i="4"/>
  <c r="J11" i="4"/>
  <c r="J9" i="4"/>
  <c r="J12" i="4"/>
  <c r="J5" i="4"/>
  <c r="J7" i="4" s="1"/>
  <c r="CP16" i="4"/>
  <c r="CS16" i="4" s="1"/>
  <c r="CP11" i="4"/>
  <c r="CP6" i="4"/>
  <c r="CP7" i="4"/>
  <c r="CS7" i="4" s="1"/>
  <c r="CP10" i="4"/>
  <c r="CP8" i="4"/>
  <c r="CP12" i="4"/>
  <c r="CP17" i="4"/>
  <c r="CP22" i="4"/>
  <c r="CP9" i="4"/>
  <c r="CP5" i="4"/>
  <c r="CP15" i="4"/>
  <c r="CP14" i="4"/>
  <c r="CP13" i="4"/>
  <c r="BQ6" i="4"/>
  <c r="BQ7" i="4"/>
  <c r="BQ16" i="4"/>
  <c r="BQ10" i="4"/>
  <c r="BQ11" i="4"/>
  <c r="BQ20" i="4"/>
  <c r="BQ17" i="4"/>
  <c r="BQ9" i="4"/>
  <c r="BQ22" i="4"/>
  <c r="CH22" i="4" s="1"/>
  <c r="BQ12" i="4"/>
  <c r="BQ5" i="4"/>
  <c r="BQ8" i="4"/>
  <c r="BQ15" i="4"/>
  <c r="CR22" i="4"/>
  <c r="CR15" i="4"/>
  <c r="CR5" i="4"/>
  <c r="CR6" i="4"/>
  <c r="CR20" i="4"/>
  <c r="CR16" i="4"/>
  <c r="CR10" i="4"/>
  <c r="CR8" i="4"/>
  <c r="CR9" i="4"/>
  <c r="CR12" i="4"/>
  <c r="CR17" i="4"/>
  <c r="CR11" i="4"/>
  <c r="CR7" i="4"/>
  <c r="AV8" i="4"/>
  <c r="AV6" i="4"/>
  <c r="AL20" i="4"/>
  <c r="AL6" i="4"/>
  <c r="T6" i="6" s="1"/>
  <c r="AL12" i="4"/>
  <c r="AL10" i="4"/>
  <c r="AL9" i="4"/>
  <c r="T9" i="6" s="1"/>
  <c r="AL5" i="4"/>
  <c r="BL6" i="4"/>
  <c r="BL11" i="4"/>
  <c r="BL9" i="4"/>
  <c r="CG10" i="4"/>
  <c r="AR10" i="6" s="1"/>
  <c r="CG7" i="4"/>
  <c r="AR7" i="6" s="1"/>
  <c r="CG6" i="4"/>
  <c r="AR6" i="6" s="1"/>
  <c r="CG11" i="4"/>
  <c r="CG16" i="4"/>
  <c r="AR16" i="6" s="1"/>
  <c r="CG20" i="4"/>
  <c r="AR20" i="6" s="1"/>
  <c r="CG22" i="4"/>
  <c r="CG9" i="4"/>
  <c r="CG5" i="4"/>
  <c r="AR5" i="6" s="1"/>
  <c r="CG8" i="4"/>
  <c r="AR8" i="6" s="1"/>
  <c r="CG12" i="4"/>
  <c r="AR12" i="6" s="1"/>
  <c r="CG17" i="4"/>
  <c r="AR17" i="6" s="1"/>
  <c r="CG14" i="4"/>
  <c r="CG13" i="4"/>
  <c r="CG15" i="4"/>
  <c r="AR15" i="6" s="1"/>
  <c r="CJ10" i="4"/>
  <c r="CJ7" i="4"/>
  <c r="CJ6" i="4"/>
  <c r="CJ16" i="4"/>
  <c r="CJ11" i="4"/>
  <c r="CJ20" i="4"/>
  <c r="CJ9" i="4"/>
  <c r="CJ5" i="4"/>
  <c r="CJ8" i="4"/>
  <c r="CJ12" i="4"/>
  <c r="CS12" i="4" s="1"/>
  <c r="CJ17" i="4"/>
  <c r="CJ22" i="4"/>
  <c r="CJ15" i="4"/>
  <c r="CJ14" i="4"/>
  <c r="CJ13" i="4"/>
  <c r="BS16" i="4"/>
  <c r="BS6" i="4"/>
  <c r="BS10" i="4"/>
  <c r="BS7" i="4"/>
  <c r="BS11" i="4"/>
  <c r="BS20" i="4"/>
  <c r="BS22" i="4"/>
  <c r="BS5" i="4"/>
  <c r="BS9" i="4"/>
  <c r="BS12" i="4"/>
  <c r="BS8" i="4"/>
  <c r="BS17" i="4"/>
  <c r="BS15" i="4"/>
  <c r="AX21" i="4"/>
  <c r="AX18" i="4"/>
  <c r="AX10" i="4"/>
  <c r="AX13" i="4"/>
  <c r="AX11" i="4"/>
  <c r="AX9" i="4"/>
  <c r="BM9" i="4" s="1"/>
  <c r="AX12" i="4"/>
  <c r="BM12" i="4" s="1"/>
  <c r="AX8" i="4"/>
  <c r="AX22" i="4"/>
  <c r="BM22" i="4" s="1"/>
  <c r="AX17" i="4"/>
  <c r="BM17" i="4" s="1"/>
  <c r="AX15" i="4"/>
  <c r="AX14" i="4"/>
  <c r="BM14" i="4" s="1"/>
  <c r="AX7" i="4"/>
  <c r="AX6" i="4"/>
  <c r="AX5" i="4"/>
  <c r="BU10" i="4"/>
  <c r="BU16" i="4"/>
  <c r="BU11" i="4"/>
  <c r="BU7" i="4"/>
  <c r="BU6" i="4"/>
  <c r="BU5" i="4"/>
  <c r="BU22" i="4"/>
  <c r="BU9" i="4"/>
  <c r="BU12" i="4"/>
  <c r="BU8" i="4"/>
  <c r="BU17" i="4"/>
  <c r="BU15" i="4"/>
  <c r="BU14" i="4"/>
  <c r="AZ7" i="4"/>
  <c r="AZ13" i="4"/>
  <c r="AZ11" i="4"/>
  <c r="AZ18" i="4"/>
  <c r="AZ21" i="4"/>
  <c r="AZ8" i="4"/>
  <c r="AZ17" i="4"/>
  <c r="AZ9" i="4"/>
  <c r="AZ6" i="4"/>
  <c r="AZ5" i="4"/>
  <c r="AZ15" i="4"/>
  <c r="AZ12" i="4"/>
  <c r="AZ22" i="4"/>
  <c r="AZ10" i="4"/>
  <c r="AR21" i="6"/>
  <c r="F11" i="6"/>
  <c r="AR13" i="6"/>
  <c r="CS4" i="4"/>
  <c r="CS10" i="4"/>
  <c r="CS5" i="4"/>
  <c r="AQ4" i="6"/>
  <c r="AQ5" i="6"/>
  <c r="BM4" i="4"/>
  <c r="U9" i="6"/>
  <c r="U14" i="6"/>
  <c r="Q11" i="6"/>
  <c r="Q20" i="6"/>
  <c r="Q14" i="6"/>
  <c r="Q15" i="6"/>
  <c r="Q9" i="6"/>
  <c r="Q8" i="6"/>
  <c r="Q5" i="6"/>
  <c r="AR4" i="6"/>
  <c r="T11" i="6"/>
  <c r="T20" i="6"/>
  <c r="T14" i="6"/>
  <c r="T5" i="6"/>
  <c r="T22" i="6"/>
  <c r="O11" i="6"/>
  <c r="M21" i="6"/>
  <c r="M22" i="6"/>
  <c r="M18" i="6"/>
  <c r="M11" i="6"/>
  <c r="M9" i="6"/>
  <c r="AQ6" i="6"/>
  <c r="L9" i="6"/>
  <c r="L14" i="6"/>
  <c r="AQ15" i="6"/>
  <c r="AQ18" i="6"/>
  <c r="AQ20" i="6"/>
  <c r="AQ8" i="6"/>
  <c r="AQ17" i="6"/>
  <c r="AQ19" i="6"/>
  <c r="AQ14" i="6"/>
  <c r="CS21" i="4"/>
  <c r="CS9" i="4"/>
  <c r="H11" i="6"/>
  <c r="H15" i="6"/>
  <c r="AR9" i="6"/>
  <c r="AR19" i="6"/>
  <c r="AR22" i="6"/>
  <c r="AR11" i="6"/>
  <c r="AR18" i="6"/>
  <c r="AR14" i="6"/>
  <c r="M6" i="6"/>
  <c r="M8" i="6"/>
  <c r="M10" i="6"/>
  <c r="M13" i="6"/>
  <c r="M16" i="6"/>
  <c r="M17" i="6"/>
  <c r="M19" i="6"/>
  <c r="M20" i="6"/>
  <c r="U20" i="6"/>
  <c r="U19" i="6"/>
  <c r="U17" i="6"/>
  <c r="U16" i="6"/>
  <c r="U13" i="6"/>
  <c r="U12" i="6"/>
  <c r="U11" i="6"/>
  <c r="U10" i="6"/>
  <c r="U8" i="6"/>
  <c r="U7" i="6"/>
  <c r="U6" i="6"/>
  <c r="T17" i="6"/>
  <c r="T15" i="6"/>
  <c r="T13" i="6"/>
  <c r="T12" i="6"/>
  <c r="T10" i="6"/>
  <c r="T8" i="6"/>
  <c r="T7" i="6"/>
  <c r="S22" i="6"/>
  <c r="S19" i="6"/>
  <c r="S17" i="6"/>
  <c r="S15" i="6"/>
  <c r="S13" i="6"/>
  <c r="S12" i="6"/>
  <c r="S10" i="6"/>
  <c r="S9" i="6"/>
  <c r="S7" i="6"/>
  <c r="S6" i="6"/>
  <c r="R22" i="6"/>
  <c r="R21" i="6"/>
  <c r="R20" i="6"/>
  <c r="R18" i="6"/>
  <c r="R17" i="6"/>
  <c r="R16" i="6"/>
  <c r="R15" i="6"/>
  <c r="R14" i="6"/>
  <c r="R12" i="6"/>
  <c r="R11" i="6"/>
  <c r="R9" i="6"/>
  <c r="R8" i="6"/>
  <c r="R7" i="6"/>
  <c r="R6" i="6"/>
  <c r="R5" i="6"/>
  <c r="Q22" i="6"/>
  <c r="Q21" i="6"/>
  <c r="Q19" i="6"/>
  <c r="Q17" i="6"/>
  <c r="Q16" i="6"/>
  <c r="Q13" i="6"/>
  <c r="Q10" i="6"/>
  <c r="Q7" i="6"/>
  <c r="Q6" i="6"/>
  <c r="O21" i="6"/>
  <c r="O19" i="6"/>
  <c r="O17" i="6"/>
  <c r="O15" i="6"/>
  <c r="O14" i="6"/>
  <c r="O13" i="6"/>
  <c r="O12" i="6"/>
  <c r="O10" i="6"/>
  <c r="O9" i="6"/>
  <c r="O7" i="6"/>
  <c r="O5" i="6"/>
  <c r="N22" i="6"/>
  <c r="N21" i="6"/>
  <c r="N20" i="6"/>
  <c r="N19" i="6"/>
  <c r="N18" i="6"/>
  <c r="N16" i="6"/>
  <c r="N14" i="6"/>
  <c r="N13" i="6"/>
  <c r="N11" i="6"/>
  <c r="N9" i="6"/>
  <c r="N8" i="6"/>
  <c r="N7" i="6"/>
  <c r="N6" i="6"/>
  <c r="N5" i="6"/>
  <c r="L22" i="6"/>
  <c r="L21" i="6"/>
  <c r="L20" i="6"/>
  <c r="L19" i="6"/>
  <c r="L18" i="6"/>
  <c r="L17" i="6"/>
  <c r="L16" i="6"/>
  <c r="L15" i="6"/>
  <c r="L12" i="6"/>
  <c r="L11" i="6"/>
  <c r="L10" i="6"/>
  <c r="L8" i="6"/>
  <c r="L7" i="6"/>
  <c r="L6" i="6"/>
  <c r="L5" i="6"/>
  <c r="K22" i="6"/>
  <c r="K21" i="6"/>
  <c r="K20" i="6"/>
  <c r="K19" i="6"/>
  <c r="K18" i="6"/>
  <c r="K17" i="6"/>
  <c r="K16" i="6"/>
  <c r="K15" i="6"/>
  <c r="K14" i="6"/>
  <c r="K13" i="6"/>
  <c r="K11" i="6"/>
  <c r="K10" i="6"/>
  <c r="K9" i="6"/>
  <c r="K7" i="6"/>
  <c r="K6" i="6"/>
  <c r="K5" i="6"/>
  <c r="J22" i="6"/>
  <c r="J21" i="6"/>
  <c r="J19" i="6"/>
  <c r="J18" i="6"/>
  <c r="J17" i="6"/>
  <c r="J16" i="6"/>
  <c r="J15" i="6"/>
  <c r="J14" i="6"/>
  <c r="J13" i="6"/>
  <c r="J12" i="6"/>
  <c r="J10" i="6"/>
  <c r="J9" i="6"/>
  <c r="J8" i="6"/>
  <c r="J7" i="6"/>
  <c r="J6" i="6"/>
  <c r="J5" i="6"/>
  <c r="I21" i="6"/>
  <c r="I19" i="6"/>
  <c r="I17" i="6"/>
  <c r="I16" i="6"/>
  <c r="I13" i="6"/>
  <c r="I7" i="6"/>
  <c r="H22" i="6"/>
  <c r="H21" i="6"/>
  <c r="H20" i="6"/>
  <c r="H19" i="6"/>
  <c r="H16" i="6"/>
  <c r="H14" i="6"/>
  <c r="H13" i="6"/>
  <c r="H12" i="6"/>
  <c r="H10" i="6"/>
  <c r="H8" i="6"/>
  <c r="H7" i="6"/>
  <c r="H6" i="6"/>
  <c r="H5" i="6"/>
  <c r="F22" i="6"/>
  <c r="F21" i="6"/>
  <c r="F20" i="6"/>
  <c r="F19" i="6"/>
  <c r="F18" i="6"/>
  <c r="F17" i="6"/>
  <c r="F16" i="6"/>
  <c r="F15" i="6"/>
  <c r="F13" i="6"/>
  <c r="F12" i="6"/>
  <c r="F10" i="6"/>
  <c r="F9" i="6"/>
  <c r="F8" i="6"/>
  <c r="F6" i="6"/>
  <c r="F5" i="6"/>
  <c r="E22" i="6"/>
  <c r="E21" i="6"/>
  <c r="E19" i="6"/>
  <c r="E17" i="6"/>
  <c r="E16" i="6"/>
  <c r="E13" i="6"/>
  <c r="E12" i="6"/>
  <c r="E10" i="6"/>
  <c r="E7" i="6"/>
  <c r="N4" i="6"/>
  <c r="BM6" i="4" l="1"/>
  <c r="BM11" i="4"/>
  <c r="CH20" i="4"/>
  <c r="BM13" i="4"/>
  <c r="CH11" i="4"/>
  <c r="BM10" i="4"/>
  <c r="CH10" i="4"/>
  <c r="AR10" i="4" s="1"/>
  <c r="S11" i="6"/>
  <c r="BM18" i="4"/>
  <c r="CH16" i="4"/>
  <c r="AR16" i="4" s="1"/>
  <c r="AD17" i="4"/>
  <c r="P5" i="6"/>
  <c r="M5" i="6"/>
  <c r="BM21" i="4"/>
  <c r="CH7" i="4"/>
  <c r="AR7" i="4" s="1"/>
  <c r="L8" i="4"/>
  <c r="G5" i="6"/>
  <c r="Z15" i="4"/>
  <c r="CH12" i="4"/>
  <c r="AR12" i="4" s="1"/>
  <c r="BM8" i="4"/>
  <c r="CH6" i="4"/>
  <c r="CH17" i="4"/>
  <c r="AF18" i="4"/>
  <c r="CH9" i="4"/>
  <c r="AR9" i="4" s="1"/>
  <c r="W9" i="6" s="1"/>
  <c r="BM5" i="4"/>
  <c r="AB16" i="4"/>
  <c r="AH19" i="4"/>
  <c r="BM7" i="4"/>
  <c r="AL21" i="4"/>
  <c r="BM15" i="4"/>
  <c r="CH8" i="4"/>
  <c r="AN22" i="4"/>
  <c r="CH5" i="4"/>
  <c r="AR5" i="4" s="1"/>
  <c r="CS20" i="4"/>
  <c r="CS19" i="4"/>
  <c r="CS13" i="4"/>
  <c r="CS18" i="4"/>
  <c r="CS11" i="4"/>
  <c r="CS8" i="4"/>
  <c r="CS6" i="4"/>
  <c r="AR6" i="4" s="1"/>
  <c r="CS14" i="4"/>
  <c r="CS17" i="4"/>
  <c r="AR17" i="4" s="1"/>
  <c r="CS22" i="4"/>
  <c r="AR22" i="4" s="1"/>
  <c r="CS15" i="4"/>
  <c r="CH19" i="4"/>
  <c r="CH18" i="4"/>
  <c r="CH14" i="4"/>
  <c r="AR8" i="4" l="1"/>
  <c r="AR11" i="4"/>
  <c r="AR18" i="4"/>
  <c r="W18" i="6" s="1"/>
  <c r="AR19" i="4"/>
  <c r="W19" i="6" s="1"/>
  <c r="AR14" i="4"/>
  <c r="W14" i="6" s="1"/>
  <c r="W17" i="6"/>
  <c r="W11" i="6"/>
  <c r="W8" i="6"/>
  <c r="W22" i="6"/>
  <c r="W12" i="6"/>
  <c r="AP9" i="6"/>
  <c r="AO11" i="6"/>
  <c r="AP23" i="4"/>
  <c r="V23" i="6" s="1"/>
  <c r="AI22" i="6"/>
  <c r="AA18" i="6"/>
  <c r="AC16" i="6"/>
  <c r="AB15" i="6"/>
  <c r="AA6" i="6"/>
  <c r="AB6" i="6"/>
  <c r="AC6" i="6"/>
  <c r="AD6" i="6"/>
  <c r="AE6" i="6"/>
  <c r="AI6" i="6"/>
  <c r="AM6" i="6"/>
  <c r="Z7" i="6"/>
  <c r="AA7" i="6"/>
  <c r="AB7" i="6"/>
  <c r="AD7" i="6"/>
  <c r="AE7" i="6"/>
  <c r="AF7" i="6"/>
  <c r="AI7" i="6"/>
  <c r="AK7" i="6"/>
  <c r="AL7" i="6"/>
  <c r="AM7" i="6"/>
  <c r="AN7" i="6"/>
  <c r="AO7" i="6"/>
  <c r="AP7" i="6"/>
  <c r="AA8" i="6"/>
  <c r="AB8" i="6"/>
  <c r="AD8" i="6"/>
  <c r="AF8" i="6"/>
  <c r="AI8" i="6"/>
  <c r="AK8" i="6"/>
  <c r="AL8" i="6"/>
  <c r="AM8" i="6"/>
  <c r="Y9" i="6"/>
  <c r="AA9" i="6"/>
  <c r="AB9" i="6"/>
  <c r="AL9" i="6"/>
  <c r="AM9" i="6"/>
  <c r="Y10" i="6"/>
  <c r="AA10" i="6"/>
  <c r="AC10" i="6"/>
  <c r="AD10" i="6"/>
  <c r="AE10" i="6"/>
  <c r="AI10" i="6"/>
  <c r="AM10" i="6"/>
  <c r="AB11" i="6"/>
  <c r="AI11" i="6"/>
  <c r="AL11" i="6"/>
  <c r="Y12" i="6"/>
  <c r="AA12" i="6"/>
  <c r="AB12" i="6"/>
  <c r="AD12" i="6"/>
  <c r="AE12" i="6"/>
  <c r="AF12" i="6"/>
  <c r="AI12" i="6"/>
  <c r="AL12" i="6"/>
  <c r="AN12" i="6"/>
  <c r="AP12" i="6"/>
  <c r="AA13" i="6"/>
  <c r="AB13" i="6"/>
  <c r="AD13" i="6"/>
  <c r="AF13" i="6"/>
  <c r="AI13" i="6"/>
  <c r="AK13" i="6"/>
  <c r="AL13" i="6"/>
  <c r="AM13" i="6"/>
  <c r="AO13" i="6"/>
  <c r="AP13" i="6"/>
  <c r="Y14" i="6"/>
  <c r="AD14" i="6"/>
  <c r="AF14" i="6"/>
  <c r="Z15" i="6"/>
  <c r="AA15" i="6"/>
  <c r="AD15" i="6"/>
  <c r="AE15" i="6"/>
  <c r="AF15" i="6"/>
  <c r="AL15" i="6"/>
  <c r="AM15" i="6"/>
  <c r="AN15" i="6"/>
  <c r="AP15" i="6"/>
  <c r="AA16" i="6"/>
  <c r="AB16" i="6"/>
  <c r="AD16" i="6"/>
  <c r="AE16" i="6"/>
  <c r="AF16" i="6"/>
  <c r="AI16" i="6"/>
  <c r="AL16" i="6"/>
  <c r="AM16" i="6"/>
  <c r="AO16" i="6"/>
  <c r="AP16" i="6"/>
  <c r="AA17" i="6"/>
  <c r="AB17" i="6"/>
  <c r="AD17" i="6"/>
  <c r="AE17" i="6"/>
  <c r="AI17" i="6"/>
  <c r="AN17" i="6"/>
  <c r="AO17" i="6"/>
  <c r="Y18" i="6"/>
  <c r="AB18" i="6"/>
  <c r="AD18" i="6"/>
  <c r="AF18" i="6"/>
  <c r="AI18" i="6"/>
  <c r="AL18" i="6"/>
  <c r="AP18" i="6"/>
  <c r="AA19" i="6"/>
  <c r="AD19" i="6"/>
  <c r="AE19" i="6"/>
  <c r="AF19" i="6"/>
  <c r="AI19" i="6"/>
  <c r="AL19" i="6"/>
  <c r="AM19" i="6"/>
  <c r="AN19" i="6"/>
  <c r="AP19" i="6"/>
  <c r="Z20" i="6"/>
  <c r="AA20" i="6"/>
  <c r="AB20" i="6"/>
  <c r="AD20" i="6"/>
  <c r="AE20" i="6"/>
  <c r="AI20" i="6"/>
  <c r="AL20" i="6"/>
  <c r="AP20" i="6"/>
  <c r="Z21" i="6"/>
  <c r="AA21" i="6"/>
  <c r="AB21" i="6"/>
  <c r="AC21" i="6"/>
  <c r="AD21" i="6"/>
  <c r="AE21" i="6"/>
  <c r="AF21" i="6"/>
  <c r="AI21" i="6"/>
  <c r="AL21" i="6"/>
  <c r="AM21" i="6"/>
  <c r="AP21" i="6"/>
  <c r="AA22" i="6"/>
  <c r="AB22" i="6"/>
  <c r="AC22" i="6"/>
  <c r="AD22" i="6"/>
  <c r="AE22" i="6"/>
  <c r="AF22" i="6"/>
  <c r="AL22" i="6"/>
  <c r="AM22" i="6"/>
  <c r="AP22" i="6"/>
  <c r="CG23" i="4"/>
  <c r="CE23" i="4"/>
  <c r="CC23" i="4"/>
  <c r="CA23" i="4"/>
  <c r="BY23" i="4"/>
  <c r="BW23" i="4"/>
  <c r="BU23" i="4"/>
  <c r="BS23" i="4"/>
  <c r="BQ23" i="4"/>
  <c r="BO23" i="4"/>
  <c r="AL4" i="6"/>
  <c r="AK11" i="6"/>
  <c r="AI14" i="6"/>
  <c r="BL23" i="4"/>
  <c r="BJ23" i="4"/>
  <c r="BH23" i="4"/>
  <c r="BF23" i="4"/>
  <c r="BD23" i="4"/>
  <c r="BB23" i="4"/>
  <c r="AZ23" i="4"/>
  <c r="AX23" i="4"/>
  <c r="AV23" i="4"/>
  <c r="AT23" i="4"/>
  <c r="AG11" i="6"/>
  <c r="AE18" i="6"/>
  <c r="AC11" i="6"/>
  <c r="AB10" i="6"/>
  <c r="AA14" i="6"/>
  <c r="Z11" i="6"/>
  <c r="Y11" i="6"/>
  <c r="CJ23" i="4"/>
  <c r="AL5" i="6" l="1"/>
  <c r="AF5" i="6"/>
  <c r="AE5" i="6"/>
  <c r="AA5" i="6"/>
  <c r="CG24" i="4"/>
  <c r="CE24" i="4"/>
  <c r="AP17" i="6"/>
  <c r="AP14" i="6"/>
  <c r="AO15" i="6"/>
  <c r="AO19" i="6"/>
  <c r="AO22" i="6"/>
  <c r="AO18" i="6"/>
  <c r="AO21" i="6"/>
  <c r="AO14" i="6"/>
  <c r="Z22" i="6"/>
  <c r="AO9" i="6"/>
  <c r="AO12" i="6"/>
  <c r="AP8" i="6"/>
  <c r="AP11" i="6"/>
  <c r="AP6" i="6"/>
  <c r="AP10" i="6"/>
  <c r="AC14" i="6"/>
  <c r="AG6" i="6"/>
  <c r="AL14" i="6"/>
  <c r="X22" i="6"/>
  <c r="X20" i="6"/>
  <c r="X8" i="6"/>
  <c r="AF9" i="6"/>
  <c r="AF10" i="6"/>
  <c r="AF20" i="6"/>
  <c r="AM4" i="6"/>
  <c r="AG22" i="6"/>
  <c r="AK20" i="6"/>
  <c r="AK19" i="6"/>
  <c r="AG18" i="6"/>
  <c r="X18" i="6"/>
  <c r="AK10" i="6"/>
  <c r="X9" i="6"/>
  <c r="AJ8" i="6"/>
  <c r="Y22" i="6"/>
  <c r="AG13" i="6"/>
  <c r="AG9" i="6"/>
  <c r="AG20" i="6"/>
  <c r="AG21" i="6"/>
  <c r="AG8" i="6"/>
  <c r="AG10" i="6"/>
  <c r="AN11" i="6"/>
  <c r="AN13" i="6"/>
  <c r="AN8" i="6"/>
  <c r="AN6" i="6"/>
  <c r="Y21" i="6"/>
  <c r="AJ20" i="6"/>
  <c r="Z13" i="6"/>
  <c r="AM12" i="6"/>
  <c r="AF11" i="6"/>
  <c r="X11" i="6"/>
  <c r="AN9" i="6"/>
  <c r="Z8" i="6"/>
  <c r="AL10" i="6"/>
  <c r="X21" i="6"/>
  <c r="AG19" i="6"/>
  <c r="AN18" i="6"/>
  <c r="AC17" i="6"/>
  <c r="AI15" i="6"/>
  <c r="Z14" i="6"/>
  <c r="Y13" i="6"/>
  <c r="Z10" i="6"/>
  <c r="AD9" i="6"/>
  <c r="Y8" i="6"/>
  <c r="AE13" i="6"/>
  <c r="AE14" i="6"/>
  <c r="AE11" i="6"/>
  <c r="AE9" i="6"/>
  <c r="AE8" i="6"/>
  <c r="AA4" i="6"/>
  <c r="AA11" i="6"/>
  <c r="AN22" i="6"/>
  <c r="Y20" i="6"/>
  <c r="AM18" i="6"/>
  <c r="AN16" i="6"/>
  <c r="AG14" i="6"/>
  <c r="X13" i="6"/>
  <c r="AM11" i="6"/>
  <c r="AD11" i="6"/>
  <c r="AC9" i="6"/>
  <c r="AO6" i="6"/>
  <c r="AO8" i="6"/>
  <c r="AO20" i="6"/>
  <c r="AO10" i="6"/>
  <c r="AB4" i="6"/>
  <c r="AB14" i="6"/>
  <c r="AI9" i="6"/>
  <c r="AC18" i="6"/>
  <c r="Y16" i="6"/>
  <c r="X10" i="6"/>
  <c r="AK9" i="6"/>
  <c r="Y7" i="6"/>
  <c r="AP4" i="6"/>
  <c r="AC20" i="6"/>
  <c r="AC8" i="6"/>
  <c r="AJ22" i="6"/>
  <c r="AJ14" i="6"/>
  <c r="AJ13" i="6"/>
  <c r="AJ10" i="6"/>
  <c r="AN20" i="6"/>
  <c r="AK18" i="6"/>
  <c r="X16" i="6"/>
  <c r="AN14" i="6"/>
  <c r="AN10" i="6"/>
  <c r="AJ9" i="6"/>
  <c r="AK14" i="6"/>
  <c r="AK15" i="6"/>
  <c r="AK22" i="6"/>
  <c r="AM20" i="6"/>
  <c r="AJ18" i="6"/>
  <c r="Z18" i="6"/>
  <c r="AL17" i="6"/>
  <c r="AC15" i="6"/>
  <c r="AM14" i="6"/>
  <c r="AC13" i="6"/>
  <c r="AJ11" i="6"/>
  <c r="Z9" i="6"/>
  <c r="AD4" i="6"/>
  <c r="AD5" i="6"/>
  <c r="AK12" i="6"/>
  <c r="AE4" i="6"/>
  <c r="AC19" i="6"/>
  <c r="Z17" i="6"/>
  <c r="AJ12" i="6"/>
  <c r="AF4" i="6"/>
  <c r="AF17" i="6"/>
  <c r="AG4" i="6"/>
  <c r="AG15" i="6"/>
  <c r="CH4" i="4"/>
  <c r="AN21" i="6"/>
  <c r="AG12" i="6"/>
  <c r="AJ4" i="6"/>
  <c r="AJ16" i="6"/>
  <c r="AJ17" i="6"/>
  <c r="Z19" i="6"/>
  <c r="Z6" i="6"/>
  <c r="AK4" i="6"/>
  <c r="Y19" i="6"/>
  <c r="Y15" i="6"/>
  <c r="AK21" i="6"/>
  <c r="X19" i="6"/>
  <c r="X15" i="6"/>
  <c r="AJ21" i="6"/>
  <c r="AK16" i="6"/>
  <c r="AC12" i="6"/>
  <c r="AJ7" i="6"/>
  <c r="AN4" i="6"/>
  <c r="AM17" i="6"/>
  <c r="AG16" i="6"/>
  <c r="Z12" i="6"/>
  <c r="AK17" i="6"/>
  <c r="X12" i="6"/>
  <c r="AL6" i="6"/>
  <c r="AG17" i="6"/>
  <c r="AK6" i="6"/>
  <c r="AO4" i="6"/>
  <c r="Y4" i="6"/>
  <c r="Y6" i="6"/>
  <c r="Y17" i="6"/>
  <c r="AJ19" i="6"/>
  <c r="AJ6" i="6"/>
  <c r="AC4" i="6"/>
  <c r="X4" i="6"/>
  <c r="X7" i="6"/>
  <c r="X17" i="6"/>
  <c r="Z4" i="6"/>
  <c r="Z16" i="6"/>
  <c r="AJ15" i="6"/>
  <c r="AI4" i="6"/>
  <c r="AB19" i="6"/>
  <c r="AT21" i="6"/>
  <c r="AZ21" i="6"/>
  <c r="AZ22" i="6"/>
  <c r="AT22" i="6"/>
  <c r="F16" i="7"/>
  <c r="AT20" i="6"/>
  <c r="AZ20" i="6"/>
  <c r="AX21" i="6"/>
  <c r="F11" i="7"/>
  <c r="AN5" i="6" l="1"/>
  <c r="AN24" i="6" s="1"/>
  <c r="BY24" i="4"/>
  <c r="AZ24" i="4"/>
  <c r="AM5" i="6"/>
  <c r="AM24" i="6" s="1"/>
  <c r="BW24" i="4"/>
  <c r="X5" i="6"/>
  <c r="AT24" i="4"/>
  <c r="AI5" i="6"/>
  <c r="AI24" i="6" s="1"/>
  <c r="BO24" i="4"/>
  <c r="CJ24" i="4"/>
  <c r="BF24" i="4"/>
  <c r="AC5" i="6"/>
  <c r="BD24" i="4"/>
  <c r="AO5" i="6"/>
  <c r="CA24" i="4"/>
  <c r="BH24" i="4"/>
  <c r="AK5" i="6"/>
  <c r="AK24" i="6" s="1"/>
  <c r="BS24" i="4"/>
  <c r="AJ5" i="6"/>
  <c r="AJ24" i="6" s="1"/>
  <c r="BQ24" i="4"/>
  <c r="AP5" i="6"/>
  <c r="CC24" i="4"/>
  <c r="Y5" i="6"/>
  <c r="Y24" i="6" s="1"/>
  <c r="AV24" i="4"/>
  <c r="BJ24" i="4"/>
  <c r="AB5" i="6"/>
  <c r="AB24" i="6" s="1"/>
  <c r="BB24" i="4"/>
  <c r="AG5" i="6"/>
  <c r="BL24" i="4"/>
  <c r="AS4" i="6"/>
  <c r="Z5" i="6"/>
  <c r="Z24" i="6" s="1"/>
  <c r="AX24" i="4"/>
  <c r="BU24" i="4"/>
  <c r="AH4" i="6"/>
  <c r="AP4" i="4"/>
  <c r="AA24" i="6"/>
  <c r="CH13" i="4"/>
  <c r="W10" i="6"/>
  <c r="AF6" i="6"/>
  <c r="AF24" i="6" s="1"/>
  <c r="X14" i="6"/>
  <c r="AE24" i="6"/>
  <c r="AD24" i="6"/>
  <c r="W5" i="6"/>
  <c r="CH21" i="4"/>
  <c r="AL24" i="6"/>
  <c r="W6" i="6"/>
  <c r="W7" i="6"/>
  <c r="CH15" i="4"/>
  <c r="AC7" i="6"/>
  <c r="AG7" i="6"/>
  <c r="X6" i="6"/>
  <c r="W16" i="6"/>
  <c r="AT12" i="6"/>
  <c r="AZ12" i="6"/>
  <c r="AT13" i="6"/>
  <c r="AZ13" i="6"/>
  <c r="AT14" i="6"/>
  <c r="AZ14" i="6"/>
  <c r="AT15" i="6"/>
  <c r="AZ15" i="6"/>
  <c r="AT16" i="6"/>
  <c r="AZ16" i="6"/>
  <c r="AT17" i="6"/>
  <c r="AZ17" i="6"/>
  <c r="AT18" i="6"/>
  <c r="AZ18" i="6"/>
  <c r="AT19" i="6"/>
  <c r="AZ19" i="6"/>
  <c r="AV16" i="6"/>
  <c r="AW16" i="6"/>
  <c r="AX16" i="6"/>
  <c r="AW19" i="6"/>
  <c r="F14" i="7"/>
  <c r="F13" i="9" s="1"/>
  <c r="F5" i="7"/>
  <c r="F13" i="7"/>
  <c r="AR15" i="4" l="1"/>
  <c r="W15" i="6" s="1"/>
  <c r="AR13" i="4"/>
  <c r="W13" i="6" s="1"/>
  <c r="AR21" i="4"/>
  <c r="W21" i="6" s="1"/>
  <c r="AR20" i="4"/>
  <c r="W20" i="6" s="1"/>
  <c r="V4" i="6"/>
  <c r="AG24" i="6"/>
  <c r="AS7" i="6"/>
  <c r="AS21" i="6"/>
  <c r="AS14" i="6"/>
  <c r="BM24" i="4"/>
  <c r="AS20" i="6"/>
  <c r="AS22" i="6"/>
  <c r="AS16" i="6"/>
  <c r="AS13" i="6"/>
  <c r="AS17" i="6"/>
  <c r="AS5" i="6"/>
  <c r="CH24" i="4"/>
  <c r="AS11" i="6"/>
  <c r="AS19" i="6"/>
  <c r="AS6" i="6"/>
  <c r="AS10" i="6"/>
  <c r="AS9" i="6"/>
  <c r="AS8" i="6"/>
  <c r="AS18" i="6"/>
  <c r="AS15" i="6"/>
  <c r="AS12" i="6"/>
  <c r="AH20" i="6"/>
  <c r="AP20" i="4"/>
  <c r="V20" i="6" s="1"/>
  <c r="AH13" i="6"/>
  <c r="AP13" i="4"/>
  <c r="V13" i="6" s="1"/>
  <c r="AH22" i="6"/>
  <c r="AP22" i="4"/>
  <c r="V22" i="6" s="1"/>
  <c r="AH21" i="6"/>
  <c r="AP21" i="4"/>
  <c r="V21" i="6" s="1"/>
  <c r="AH15" i="6"/>
  <c r="AP15" i="4"/>
  <c r="V15" i="6" s="1"/>
  <c r="AH16" i="6"/>
  <c r="AP16" i="4"/>
  <c r="V16" i="6" s="1"/>
  <c r="AH17" i="6"/>
  <c r="AP17" i="4"/>
  <c r="V17" i="6" s="1"/>
  <c r="AH12" i="6"/>
  <c r="AP12" i="4"/>
  <c r="V12" i="6" s="1"/>
  <c r="AH5" i="6"/>
  <c r="AP5" i="4"/>
  <c r="AH14" i="6"/>
  <c r="AP14" i="4"/>
  <c r="V14" i="6" s="1"/>
  <c r="AH18" i="6"/>
  <c r="AP18" i="4"/>
  <c r="V18" i="6" s="1"/>
  <c r="AH19" i="6"/>
  <c r="AP19" i="4"/>
  <c r="V19" i="6" s="1"/>
  <c r="AH9" i="6"/>
  <c r="AP9" i="4"/>
  <c r="V9" i="6" s="1"/>
  <c r="AH8" i="6"/>
  <c r="AP8" i="4"/>
  <c r="V8" i="6" s="1"/>
  <c r="AH6" i="6"/>
  <c r="AP6" i="4"/>
  <c r="V6" i="6" s="1"/>
  <c r="AH7" i="6"/>
  <c r="AP7" i="4"/>
  <c r="V7" i="6" s="1"/>
  <c r="AH10" i="6"/>
  <c r="AP10" i="4"/>
  <c r="V10" i="6" s="1"/>
  <c r="AH11" i="6"/>
  <c r="AP11" i="4"/>
  <c r="V11" i="6" s="1"/>
  <c r="X24" i="6"/>
  <c r="AC24" i="6"/>
  <c r="AW12" i="6"/>
  <c r="F7" i="7"/>
  <c r="F10" i="7"/>
  <c r="F15" i="9" s="1"/>
  <c r="F6" i="7"/>
  <c r="F4" i="7"/>
  <c r="F20" i="9"/>
  <c r="F30" i="7"/>
  <c r="F16" i="9" s="1"/>
  <c r="F31" i="7"/>
  <c r="F17" i="9" s="1"/>
  <c r="F3" i="7"/>
  <c r="F5" i="9" s="1"/>
  <c r="F8" i="7"/>
  <c r="F19" i="7"/>
  <c r="F18" i="9" s="1"/>
  <c r="V5" i="6" l="1"/>
  <c r="V24" i="6" s="1"/>
  <c r="D5" i="4"/>
  <c r="F7" i="9"/>
  <c r="F11" i="9"/>
  <c r="F9" i="9"/>
  <c r="F19" i="9"/>
  <c r="AP24" i="4"/>
  <c r="AX13" i="6"/>
  <c r="AX22" i="6"/>
  <c r="AX14" i="6"/>
  <c r="AX20" i="6"/>
  <c r="AX18" i="6"/>
  <c r="AW18" i="6"/>
  <c r="AW22" i="6"/>
  <c r="AW13" i="6"/>
  <c r="AW14" i="6"/>
  <c r="AW20" i="6"/>
  <c r="AV22" i="6"/>
  <c r="AV18" i="6"/>
  <c r="AV13" i="6"/>
  <c r="AV14" i="6"/>
  <c r="AV20" i="6"/>
  <c r="AR4" i="4"/>
  <c r="AU12" i="6"/>
  <c r="AV21" i="6"/>
  <c r="AV17" i="6"/>
  <c r="AV15" i="6"/>
  <c r="AV19" i="6"/>
  <c r="AW15" i="6"/>
  <c r="AW21" i="6"/>
  <c r="AW17" i="6"/>
  <c r="AX17" i="6"/>
  <c r="AX12" i="6"/>
  <c r="AX15" i="6"/>
  <c r="AX19" i="6"/>
  <c r="AV12" i="6"/>
  <c r="W4" i="6" l="1"/>
  <c r="W24" i="6" s="1"/>
  <c r="AY4" i="6"/>
  <c r="AU20" i="6"/>
  <c r="AU14" i="6"/>
  <c r="AU18" i="6"/>
  <c r="AU13" i="6"/>
  <c r="AU22" i="6"/>
  <c r="AU16" i="6"/>
  <c r="AU19" i="6"/>
  <c r="AU15" i="6"/>
  <c r="AU21" i="6"/>
  <c r="AU17" i="6"/>
  <c r="D16" i="6" l="1"/>
  <c r="D7" i="6"/>
  <c r="D9" i="6"/>
  <c r="D6" i="6"/>
  <c r="D10" i="6"/>
  <c r="D19" i="6"/>
  <c r="D8" i="6"/>
  <c r="D22" i="6"/>
  <c r="D20" i="6"/>
  <c r="D18" i="6"/>
  <c r="D17" i="6"/>
  <c r="D15" i="6"/>
  <c r="D14" i="6"/>
  <c r="D12" i="6"/>
  <c r="D11" i="6"/>
  <c r="AY6" i="6"/>
  <c r="AY7" i="6"/>
  <c r="AY22" i="6"/>
  <c r="AY20" i="6"/>
  <c r="AY13" i="6"/>
  <c r="AY18" i="6"/>
  <c r="AY14" i="6"/>
  <c r="AY5" i="6"/>
  <c r="AY8" i="6"/>
  <c r="AY12" i="6"/>
  <c r="AY11" i="6"/>
  <c r="AY10" i="6"/>
  <c r="AY9" i="6"/>
  <c r="AY15" i="6"/>
  <c r="AY19" i="6"/>
  <c r="AY16" i="6"/>
  <c r="AY17" i="6"/>
  <c r="CS24" i="4"/>
  <c r="AY21" i="6"/>
  <c r="CR23" i="4"/>
  <c r="CR24" i="4" s="1"/>
  <c r="CP23" i="4"/>
  <c r="CP24" i="4" s="1"/>
  <c r="CN23" i="4"/>
  <c r="CN24" i="4" s="1"/>
  <c r="CL23" i="4"/>
  <c r="CL24" i="4" s="1"/>
  <c r="AN23" i="4"/>
  <c r="AL23" i="4"/>
  <c r="AJ23" i="4"/>
  <c r="AJ24" i="4" s="1"/>
  <c r="AH23" i="4"/>
  <c r="AH24" i="4" s="1"/>
  <c r="AF23" i="4"/>
  <c r="AD23" i="4"/>
  <c r="AB23" i="4"/>
  <c r="Z23" i="4"/>
  <c r="X23" i="4"/>
  <c r="D13" i="6" l="1"/>
  <c r="D5" i="6"/>
  <c r="D21" i="6"/>
  <c r="AR24" i="4"/>
  <c r="L4" i="6"/>
  <c r="J4" i="6"/>
  <c r="I4" i="6"/>
  <c r="AZ11" i="6" l="1"/>
  <c r="AZ10" i="6"/>
  <c r="AZ9" i="6"/>
  <c r="AZ8" i="6"/>
  <c r="AZ7" i="6"/>
  <c r="AZ6" i="6"/>
  <c r="AZ5" i="6"/>
  <c r="C5" i="6" s="1"/>
  <c r="AX6" i="6"/>
  <c r="AU10" i="6"/>
  <c r="T23" i="4"/>
  <c r="P23" i="4"/>
  <c r="N23" i="4"/>
  <c r="L23" i="4"/>
  <c r="F12" i="9"/>
  <c r="F14" i="9"/>
  <c r="F8" i="9"/>
  <c r="F6" i="9"/>
  <c r="F21" i="9"/>
  <c r="F4" i="9"/>
  <c r="F10" i="9"/>
  <c r="K4" i="6" l="1"/>
  <c r="CT4" i="4"/>
  <c r="D4" i="4" s="1"/>
  <c r="AZ4" i="6" l="1"/>
  <c r="E4" i="6"/>
  <c r="AX5" i="6" l="1"/>
  <c r="AX11" i="6"/>
  <c r="AX10" i="6"/>
  <c r="AX9" i="6"/>
  <c r="AT7" i="6"/>
  <c r="AT6" i="6"/>
  <c r="AU7" i="6"/>
  <c r="AU9" i="6"/>
  <c r="AV9" i="6"/>
  <c r="AV11" i="6"/>
  <c r="AV8" i="6"/>
  <c r="AV7" i="6"/>
  <c r="AV5" i="6"/>
  <c r="AW10" i="6"/>
  <c r="AW11" i="6"/>
  <c r="AW9" i="6"/>
  <c r="AW8" i="6"/>
  <c r="AU8" i="6"/>
  <c r="AU11" i="6"/>
  <c r="AV10" i="6"/>
  <c r="AT11" i="6"/>
  <c r="AT10" i="6"/>
  <c r="AX8" i="6"/>
  <c r="AX7" i="6"/>
  <c r="AT9" i="6"/>
  <c r="AT8" i="6"/>
  <c r="AU5" i="6"/>
  <c r="AU6" i="6"/>
  <c r="AV6" i="6"/>
  <c r="AW7" i="6"/>
  <c r="AW6" i="6"/>
  <c r="AW5" i="6"/>
  <c r="AT5" i="6" l="1"/>
  <c r="AX4" i="6"/>
  <c r="AW4" i="6"/>
  <c r="AV4" i="6"/>
  <c r="AU4" i="6"/>
  <c r="AT4" i="6"/>
  <c r="U4" i="6"/>
  <c r="T4" i="6"/>
  <c r="AX24" i="6" l="1"/>
  <c r="AW24" i="6"/>
  <c r="AV24" i="6"/>
  <c r="AU24" i="6"/>
  <c r="AT24" i="6"/>
  <c r="S4" i="6"/>
  <c r="R4" i="6"/>
  <c r="P4" i="6"/>
  <c r="D4" i="6"/>
  <c r="F4" i="6"/>
  <c r="G4" i="6"/>
  <c r="H4" i="6"/>
  <c r="M4" i="6"/>
  <c r="O4" i="6"/>
  <c r="Q4" i="6"/>
  <c r="C4" i="6" l="1"/>
  <c r="F24" i="4"/>
  <c r="D24" i="6" l="1"/>
  <c r="F7" i="6"/>
  <c r="F24" i="6" s="1"/>
  <c r="J24" i="4"/>
  <c r="D7" i="4"/>
  <c r="E6" i="6"/>
  <c r="E24" i="6" s="1"/>
  <c r="D6" i="4"/>
  <c r="G8" i="6"/>
  <c r="G24" i="6" s="1"/>
  <c r="L24" i="4"/>
  <c r="D8" i="4"/>
  <c r="H9" i="6"/>
  <c r="C9" i="6" s="1"/>
  <c r="N24" i="4"/>
  <c r="D9" i="4"/>
  <c r="C6" i="6" l="1"/>
  <c r="C7" i="6"/>
  <c r="D6" i="9" s="1"/>
  <c r="C8" i="6"/>
  <c r="D7" i="9" s="1"/>
  <c r="H24" i="6"/>
  <c r="I10" i="6"/>
  <c r="I24" i="6" s="1"/>
  <c r="P24" i="4"/>
  <c r="D10" i="4"/>
  <c r="D5" i="9" l="1"/>
  <c r="D4" i="9"/>
  <c r="C10" i="6"/>
  <c r="J11" i="6"/>
  <c r="J24" i="6" s="1"/>
  <c r="R24" i="4"/>
  <c r="D11" i="4"/>
  <c r="C11" i="6" l="1"/>
  <c r="K12" i="6"/>
  <c r="K24" i="6" s="1"/>
  <c r="T24" i="4"/>
  <c r="D12" i="4"/>
  <c r="D10" i="9" l="1"/>
  <c r="D8" i="9"/>
  <c r="C12" i="6"/>
  <c r="L13" i="6"/>
  <c r="L24" i="6" s="1"/>
  <c r="D13" i="4"/>
  <c r="D11" i="9" l="1"/>
  <c r="D9" i="9"/>
  <c r="C13" i="6"/>
  <c r="M14" i="6"/>
  <c r="M24" i="6" s="1"/>
  <c r="X24" i="4"/>
  <c r="D14" i="4"/>
  <c r="C14" i="6" l="1"/>
  <c r="N15" i="6"/>
  <c r="N24" i="6" s="1"/>
  <c r="Z24" i="4"/>
  <c r="D15" i="4"/>
  <c r="O16" i="6"/>
  <c r="C16" i="6" s="1"/>
  <c r="D15" i="9" s="1"/>
  <c r="AB24" i="4"/>
  <c r="D16" i="4"/>
  <c r="D13" i="9" l="1"/>
  <c r="C15" i="6"/>
  <c r="O24" i="6"/>
  <c r="P17" i="6"/>
  <c r="P24" i="6" s="1"/>
  <c r="AD24" i="4"/>
  <c r="D17" i="4"/>
  <c r="C17" i="6" l="1"/>
  <c r="D16" i="9" s="1"/>
  <c r="Q18" i="6"/>
  <c r="Q24" i="6" s="1"/>
  <c r="AF24" i="4"/>
  <c r="D18" i="4"/>
  <c r="C18" i="6" l="1"/>
  <c r="D17" i="9" s="1"/>
  <c r="R19" i="6"/>
  <c r="R24" i="6" s="1"/>
  <c r="D19" i="4"/>
  <c r="S20" i="6"/>
  <c r="S24" i="6" s="1"/>
  <c r="D20" i="4"/>
  <c r="T21" i="6"/>
  <c r="T24" i="6" s="1"/>
  <c r="AL24" i="4"/>
  <c r="D21" i="4"/>
  <c r="U22" i="6"/>
  <c r="U24" i="6" s="1"/>
  <c r="AN24" i="4"/>
  <c r="D22" i="4"/>
  <c r="C21" i="6" l="1"/>
  <c r="D20" i="9" s="1"/>
  <c r="C20" i="6"/>
  <c r="C19" i="6"/>
  <c r="D18" i="9" s="1"/>
  <c r="C22" i="6"/>
  <c r="D21" i="9" l="1"/>
  <c r="D14" i="9"/>
  <c r="E14" i="9" s="1"/>
  <c r="A15" i="6" s="1"/>
  <c r="D19" i="9"/>
  <c r="D12" i="9"/>
  <c r="E6" i="9"/>
  <c r="E11" i="9"/>
  <c r="E4" i="9"/>
  <c r="A5" i="6" s="1"/>
  <c r="E15" i="9"/>
  <c r="E13" i="9"/>
  <c r="A14" i="6" s="1"/>
  <c r="E8" i="9"/>
  <c r="E16" i="9"/>
  <c r="A17" i="6" s="1"/>
  <c r="E19" i="9"/>
  <c r="A20" i="6" s="1"/>
  <c r="E20" i="9"/>
  <c r="A21" i="6" s="1"/>
  <c r="E5" i="9"/>
  <c r="A6" i="6" s="1"/>
  <c r="E10" i="9"/>
  <c r="A11" i="6" s="1"/>
  <c r="E9" i="9"/>
  <c r="A10" i="6" s="1"/>
  <c r="E7" i="9"/>
  <c r="A8" i="6" s="1"/>
  <c r="E21" i="9"/>
  <c r="E12" i="9"/>
  <c r="A13" i="6" s="1"/>
  <c r="E18" i="9"/>
  <c r="A19" i="6" s="1"/>
  <c r="E17" i="9"/>
  <c r="A18" i="6" s="1"/>
  <c r="A22" i="6" l="1"/>
  <c r="A9" i="6"/>
  <c r="A16" i="6"/>
  <c r="A12" i="6"/>
  <c r="A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Кенго</author>
  </authors>
  <commentList>
    <comment ref="C3" authorId="0" shapeId="0" xr:uid="{00000000-0006-0000-0200-000001000000}">
      <text>
        <r>
          <rPr>
            <sz val="9"/>
            <color indexed="81"/>
            <rFont val="Tahoma"/>
            <family val="2"/>
            <charset val="204"/>
          </rPr>
          <t>скрыть</t>
        </r>
      </text>
    </comment>
    <comment ref="E3" authorId="0" shapeId="0" xr:uid="{00000000-0006-0000-0200-000002000000}">
      <text>
        <r>
          <rPr>
            <sz val="9"/>
            <color indexed="81"/>
            <rFont val="Tahoma"/>
            <family val="2"/>
            <charset val="204"/>
          </rPr>
          <t>скрыть</t>
        </r>
      </text>
    </comment>
    <comment ref="F3" authorId="0" shapeId="0" xr:uid="{00000000-0006-0000-0200-000003000000}">
      <text>
        <r>
          <rPr>
            <sz val="9"/>
            <color indexed="81"/>
            <rFont val="Tahoma"/>
            <family val="2"/>
            <charset val="204"/>
          </rPr>
          <t>скрыть</t>
        </r>
      </text>
    </comment>
    <comment ref="G3" authorId="0" shapeId="0" xr:uid="{00000000-0006-0000-0200-000004000000}">
      <text>
        <r>
          <rPr>
            <sz val="9"/>
            <color indexed="81"/>
            <rFont val="Tahoma"/>
            <family val="2"/>
            <charset val="204"/>
          </rPr>
          <t>скрыть</t>
        </r>
      </text>
    </comment>
  </commentList>
</comments>
</file>

<file path=xl/sharedStrings.xml><?xml version="1.0" encoding="utf-8"?>
<sst xmlns="http://schemas.openxmlformats.org/spreadsheetml/2006/main" count="1385" uniqueCount="647">
  <si>
    <t>ИТОГО баллов</t>
  </si>
  <si>
    <t>Правильный ответ (один из вариантов)</t>
  </si>
  <si>
    <t>Итого по вопросам:</t>
  </si>
  <si>
    <t>Место</t>
  </si>
  <si>
    <t>Команда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</si>
  <si>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</si>
  <si>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</si>
  <si>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</si>
  <si>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</si>
  <si>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</si>
  <si>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</si>
  <si>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</si>
  <si>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</si>
  <si>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</si>
  <si>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</si>
  <si>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Максимум баллов</t>
  </si>
  <si>
    <t>Итого сколько команд (в среднем) взяли вопрос:</t>
  </si>
  <si>
    <t>Баллы</t>
  </si>
  <si>
    <t>"</t>
  </si>
  <si>
    <t>кратко</t>
  </si>
  <si>
    <t>предв.место</t>
  </si>
  <si>
    <t>штрафы и бонусы</t>
  </si>
  <si>
    <t>шт + бон</t>
  </si>
  <si>
    <t>Книжные черви</t>
  </si>
  <si>
    <t>Мыслители</t>
  </si>
  <si>
    <t>Брянская область</t>
  </si>
  <si>
    <t>Мыслители - Брянская область</t>
  </si>
  <si>
    <t>Завтра будет</t>
  </si>
  <si>
    <t>Смоленская область, Десногорск</t>
  </si>
  <si>
    <t>Завтра будет - Смоленская область, Десногорск</t>
  </si>
  <si>
    <t>Весёлые Остроумные Интеллектуалы</t>
  </si>
  <si>
    <t>Воронежская область</t>
  </si>
  <si>
    <t>Весёлые Остроумные Интеллектуалы - Воронежская область</t>
  </si>
  <si>
    <t>Московская область, Егорьевск</t>
  </si>
  <si>
    <t>Московская область, Балашиха</t>
  </si>
  <si>
    <t>Орлята</t>
  </si>
  <si>
    <t>Орловская область</t>
  </si>
  <si>
    <t>Орлята - Орловская область</t>
  </si>
  <si>
    <t>Москва</t>
  </si>
  <si>
    <t>Московская область, Воскресенск</t>
  </si>
  <si>
    <t>Эдельвейс</t>
  </si>
  <si>
    <t>Московская область, Подольск</t>
  </si>
  <si>
    <t>Эдельвейс - Московская область, Подольск</t>
  </si>
  <si>
    <t>Тамбовская область</t>
  </si>
  <si>
    <t>Тамбовский волк - Тамбовская область</t>
  </si>
  <si>
    <t>Профессиональные дилетанты</t>
  </si>
  <si>
    <t>Звезда</t>
  </si>
  <si>
    <t>"Мыслители" - Брянская область</t>
  </si>
  <si>
    <t>"Завтра будет" - Смоленская область, Десногорск</t>
  </si>
  <si>
    <t>"Весёлые Остроумные Интеллектуалы" - Воронежская область</t>
  </si>
  <si>
    <t>"Эдельвейс" - Московская область, Подольск</t>
  </si>
  <si>
    <t>Случайные пассажиры</t>
  </si>
  <si>
    <t>Липецкая область</t>
  </si>
  <si>
    <t>Случайные пассажиры - Липецкая область</t>
  </si>
  <si>
    <t>Рязанская область</t>
  </si>
  <si>
    <t>Профессиональные дилетанты - Рязанская область</t>
  </si>
  <si>
    <t>Неунывающие оптимисты</t>
  </si>
  <si>
    <t>Калужская область</t>
  </si>
  <si>
    <t>Неунывающие оптимисты - Калужская область</t>
  </si>
  <si>
    <t>"Случайные пассажиры" - Липецкая область</t>
  </si>
  <si>
    <t>"Профессиональные дилетанты" - Рязанская область</t>
  </si>
  <si>
    <t>"Неунывающие оптимисты" - Калужская область</t>
  </si>
  <si>
    <t>Московская область, Серпухов</t>
  </si>
  <si>
    <t>Звезда - Московская область, Серпухов</t>
  </si>
  <si>
    <t>"Звезда" - Московская область, Серпухов</t>
  </si>
  <si>
    <t>Феникс</t>
  </si>
  <si>
    <t>Феникс - Москва</t>
  </si>
  <si>
    <t>"Феникс" - Москва</t>
  </si>
  <si>
    <t>старт</t>
  </si>
  <si>
    <t>название</t>
  </si>
  <si>
    <t>1</t>
  </si>
  <si>
    <t>2</t>
  </si>
  <si>
    <t>3</t>
  </si>
  <si>
    <t>4</t>
  </si>
  <si>
    <t>5</t>
  </si>
  <si>
    <t>6</t>
  </si>
  <si>
    <t>9</t>
  </si>
  <si>
    <t>старт в 13-00, ДЗ</t>
  </si>
  <si>
    <t>старт в 12-00, ДЗ</t>
  </si>
  <si>
    <t>старт в 10-00, ДЗ</t>
  </si>
  <si>
    <t>старт в 16-00, ДЗ</t>
  </si>
  <si>
    <t>старт в 18-00, ДЗ</t>
  </si>
  <si>
    <t>старт в 20-00, ДЗ</t>
  </si>
  <si>
    <t>старт в 14-00, ДЗ</t>
  </si>
  <si>
    <t>12.</t>
  </si>
  <si>
    <t>13.</t>
  </si>
  <si>
    <t>14.</t>
  </si>
  <si>
    <t xml:space="preserve">12) </t>
  </si>
  <si>
    <t xml:space="preserve">13) </t>
  </si>
  <si>
    <t xml:space="preserve">15) </t>
  </si>
  <si>
    <t xml:space="preserve">14) </t>
  </si>
  <si>
    <t>11.</t>
  </si>
  <si>
    <t>11)</t>
  </si>
  <si>
    <t>Самовар</t>
  </si>
  <si>
    <t>12</t>
  </si>
  <si>
    <t>13</t>
  </si>
  <si>
    <t>14</t>
  </si>
  <si>
    <t>15</t>
  </si>
  <si>
    <t>16</t>
  </si>
  <si>
    <t>17</t>
  </si>
  <si>
    <t>18</t>
  </si>
  <si>
    <t>старт в 19-00, ДЗ</t>
  </si>
  <si>
    <t>Владимирская область</t>
  </si>
  <si>
    <t>Книжные черви - Владимирская область</t>
  </si>
  <si>
    <t>Старт в 10-00</t>
  </si>
  <si>
    <t>Плат узорный! - Московская область, Павловский Посад</t>
  </si>
  <si>
    <t>Московская область, Павловский Посад</t>
  </si>
  <si>
    <t>Плат узорный!</t>
  </si>
  <si>
    <t>Дружные</t>
  </si>
  <si>
    <t>Старт в 12-00</t>
  </si>
  <si>
    <t>Дружные - Московская область, Егорьевск</t>
  </si>
  <si>
    <t>Видновчане - Московская область, Ленинский р-н</t>
  </si>
  <si>
    <t>Московская область, Ленинский р-н</t>
  </si>
  <si>
    <t>Видновчане</t>
  </si>
  <si>
    <t>Мыслитель</t>
  </si>
  <si>
    <t>Мыслитель - Московская область, Лотошино</t>
  </si>
  <si>
    <t>Московская область, Лотошино</t>
  </si>
  <si>
    <t>Летучий Голландец - Московская область, Протвино</t>
  </si>
  <si>
    <t>Старт в 19-00</t>
  </si>
  <si>
    <t>Московская область, Протвино</t>
  </si>
  <si>
    <t>Летучий Голландец</t>
  </si>
  <si>
    <t>Город Чайковского - Московская область, Клин</t>
  </si>
  <si>
    <t>Московская область, Клин</t>
  </si>
  <si>
    <t>Город Чайковского</t>
  </si>
  <si>
    <t>Огонёк - Московская область, Бронницы</t>
  </si>
  <si>
    <t>Старт в 20-00</t>
  </si>
  <si>
    <t>Московская область, Бронницы</t>
  </si>
  <si>
    <t>Огонёк</t>
  </si>
  <si>
    <t>Середа - Ивановская область</t>
  </si>
  <si>
    <t>Старт в 19-00 Нет ДЗ</t>
  </si>
  <si>
    <t>Ивановская область</t>
  </si>
  <si>
    <t>Середа</t>
  </si>
  <si>
    <t>Покорители вершин - Московская область, Раменское</t>
  </si>
  <si>
    <t>Старт в 15-00</t>
  </si>
  <si>
    <t>Московская область, Раменское</t>
  </si>
  <si>
    <t>Покорители вершин</t>
  </si>
  <si>
    <t>Самовар - Московская область, Ивантеевка</t>
  </si>
  <si>
    <t>Московская область, Ивантеевка</t>
  </si>
  <si>
    <t>Михайловские - Рязанская область, Михайловский р-н</t>
  </si>
  <si>
    <t>Рязанская область, Михайловский р-н</t>
  </si>
  <si>
    <t>Михайловские</t>
  </si>
  <si>
    <t>Свои 31 - Белгородская область, Старый Оскол</t>
  </si>
  <si>
    <t>Старт в 19-30</t>
  </si>
  <si>
    <t>Белгородская область, Старый Оскол</t>
  </si>
  <si>
    <t>Свои 31</t>
  </si>
  <si>
    <t>В гостях у сказки! - Московская область, Балашиха</t>
  </si>
  <si>
    <t>В гостях у сказки!</t>
  </si>
  <si>
    <t>Ума палата - Курская область</t>
  </si>
  <si>
    <t>Курская область</t>
  </si>
  <si>
    <t>Ума палата</t>
  </si>
  <si>
    <t>Тамбовские волки</t>
  </si>
  <si>
    <t>старт в 10-00, Нет ДЗ</t>
  </si>
  <si>
    <t>Тульские пряники - Тульская область</t>
  </si>
  <si>
    <t>старт в 16-00, Нет ДЗ</t>
  </si>
  <si>
    <t>Тульская область</t>
  </si>
  <si>
    <t>Тульские пряники</t>
  </si>
  <si>
    <t>Список команд "Знатоки ВОИ 2022"</t>
  </si>
  <si>
    <t>"Знатоки ВОИ 2022"</t>
  </si>
  <si>
    <t>домашнее задание "Знатоки ВОИ 2022"</t>
  </si>
  <si>
    <t>Категория</t>
  </si>
  <si>
    <t>Вопрос</t>
  </si>
  <si>
    <t>Ответ</t>
  </si>
  <si>
    <t>на сайте</t>
  </si>
  <si>
    <t>Комментарий</t>
  </si>
  <si>
    <t>Заголовок</t>
  </si>
  <si>
    <t>команда</t>
  </si>
  <si>
    <t>н</t>
  </si>
  <si>
    <t>Ведущий</t>
  </si>
  <si>
    <t>Виктория – Union Industrials</t>
  </si>
  <si>
    <t>Виктория – Union Industrials - Московская область, Воскресенск</t>
  </si>
  <si>
    <t>"Виктория – Union Industrials" - Московская область, Воскресенск</t>
  </si>
  <si>
    <t>Ладья</t>
  </si>
  <si>
    <t>коврик</t>
  </si>
  <si>
    <t>12-00</t>
  </si>
  <si>
    <t>19-00</t>
  </si>
  <si>
    <t>20-00</t>
  </si>
  <si>
    <t>16-00</t>
  </si>
  <si>
    <t>13-00</t>
  </si>
  <si>
    <t>19-30</t>
  </si>
  <si>
    <t>18-00</t>
  </si>
  <si>
    <t>10-00</t>
  </si>
  <si>
    <t>17-00</t>
  </si>
  <si>
    <t>14-00</t>
  </si>
  <si>
    <t>11-00</t>
  </si>
  <si>
    <t>Тверская область</t>
  </si>
  <si>
    <t>Ладья - Тверская область</t>
  </si>
  <si>
    <t>старт в 11-00, ДЗ</t>
  </si>
  <si>
    <t>"Книжные черви" - Владимирская область</t>
  </si>
  <si>
    <t>"В гостях у сказки!" - Московская область, Балашиха</t>
  </si>
  <si>
    <t>"Дружные" - Московская область, Егорьевск</t>
  </si>
  <si>
    <t>"Видновчане" - Московская область, Ленинский р-н</t>
  </si>
  <si>
    <t>"Свои 31" - Белгородская область, Старый Оскол</t>
  </si>
  <si>
    <t>"Ума палата" - Курская область</t>
  </si>
  <si>
    <t>"Тамбовские волки" - Тамбовская область</t>
  </si>
  <si>
    <t>"Ладья" - Тверская область</t>
  </si>
  <si>
    <t>Старт у команд 26 ноября
10 - Неунывающие оптимисты
11 - Ладья
12 - Виктория – Union Industrials, Мыслители, Дружные, Тамбовские волки
13 - Книжные черви
14 - Феникс, Ума палата
15 - Завтра будет
16 - Видновчане
17 - Случайные пассажиры
18 - В гостях у сказки!, Звезда
19 - Весёлые Остроумные Интеллектуалы
19:30 - Эдельвейс, Свои 31
20 - Профессиональные дилетанты
Финиш у команд 27 ноября
10 - Неунывающие оптимисты
11 - Ладья
12 - Виктория – Union Industrials, Мыслители, Дружные, Тамбовские волки
13 - Книжные черви
14 - Феникс, Ума палата
15 - Завтра будет
16 - Видновчане
17 - Случайные пассажиры
18 - В гостях у сказки!, Звезда
19 - Весёлые Остроумные Интеллектуалы
19:30 - Эдельвейс, Свои 31
20 - Профессиональные дилетанты</t>
  </si>
  <si>
    <t>20.</t>
  </si>
  <si>
    <t>19.1.</t>
  </si>
  <si>
    <t>19.2.</t>
  </si>
  <si>
    <t>19.3.</t>
  </si>
  <si>
    <t>19.4.</t>
  </si>
  <si>
    <t>19.5.</t>
  </si>
  <si>
    <t>19.6.</t>
  </si>
  <si>
    <t>19.7.</t>
  </si>
  <si>
    <t>19.8.</t>
  </si>
  <si>
    <t>19.9.</t>
  </si>
  <si>
    <t>19.10.</t>
  </si>
  <si>
    <t>Бабы, Акции, Лозоплетение, Трамвай, Метро, Йога</t>
  </si>
  <si>
    <t>Война, Письмо, Крым, Телешоу, Кино, Самолёт</t>
  </si>
  <si>
    <t>Киев, Буер, Щит, Волхв, Череп, Яд</t>
  </si>
  <si>
    <t>Тёща, Свадьба, Аукцион, Облигации, Шахматы, Бритва</t>
  </si>
  <si>
    <t>Волк, Игла, Пирожок, Человек, Пёс, Никто</t>
  </si>
  <si>
    <t>Инфантицид, Лев, Грузия, Яблоки, Олимпиада, Яд</t>
  </si>
  <si>
    <t>Олимпиада, Аристотель, Диоген, Узел, Слон, Свадьба</t>
  </si>
  <si>
    <t>Белый, Красный, Белый, Зелёный, Белый, Красный</t>
  </si>
  <si>
    <t>Синий, Оранжевый, Синий, Оранжевый, Синий, Оранжевый</t>
  </si>
  <si>
    <t>Кубик, Кубик, Кубик, Кубик, Кубик, Кубик</t>
  </si>
  <si>
    <t>жизнь</t>
  </si>
  <si>
    <t>18.</t>
  </si>
  <si>
    <t>17. Вопрос ниже пояса</t>
  </si>
  <si>
    <t>17.</t>
  </si>
  <si>
    <t>18. Очень сложный вопрос</t>
  </si>
  <si>
    <t>один мужик</t>
  </si>
  <si>
    <t>16. Кому суждено быть повешенным</t>
  </si>
  <si>
    <t>16.</t>
  </si>
  <si>
    <t>черный ящик</t>
  </si>
  <si>
    <t>15. Павел Санаев одобряет</t>
  </si>
  <si>
    <t>15.</t>
  </si>
  <si>
    <t>14. ...я не виноват</t>
  </si>
  <si>
    <t>13. Лекарство против всего</t>
  </si>
  <si>
    <t>12. Ананасная вода для прекрасной дамы</t>
  </si>
  <si>
    <t>11. 1, 0, 1, 880 или 2x2 = null</t>
  </si>
  <si>
    <t>10. Петька и Василий Иванович выходят в финал</t>
  </si>
  <si>
    <t>9. *.*.R.I. по-фламандски</t>
  </si>
  <si>
    <t>8. All Inclusive</t>
  </si>
  <si>
    <t>7. Come to the dark side</t>
  </si>
  <si>
    <t>6. The Good, the Bad and the Ugly</t>
  </si>
  <si>
    <t>5. Одна тётка</t>
  </si>
  <si>
    <t>4. Вопрос не про повара (хотя казалось бы)</t>
  </si>
  <si>
    <t>3. Мохнатый шмель на душистый...</t>
  </si>
  <si>
    <t>2. Kiss me right now</t>
  </si>
  <si>
    <t>1. Почувствуйте себя взрослыми…</t>
  </si>
  <si>
    <t>Писатель предлагал увеличить возраст призыва молодых людей в армию до 35, для того что бы завершить все войны на планете.</t>
  </si>
  <si>
    <t>Беззаботное время мечтаний, дружбы и ЭТОГО промежутка жизни – речь идет о детстве. Группа друзей – как относится к детворе, которые вместе собирались, так и к героям компании. Водоплавающие – утки, в студии Диснея не мало знаменитых уток: Дональд, Скрудж, Чёрный плащ… Всё это происходит, когда Морфей почти отдал свои права – Морфей – бог сна, почти отдал свои права – значит раннее утро, мы все просыпаемся. А для детей ранее утро это около 7-8 часов утра. А рано шли по телевизору – мультфильмы. А если это воскресенье, то средневековье, водоём, и рисованное выдуманное существо со звучащим именем – это заставка к мультфильмам знаменитого Уолтера Элайаса (Уолта) Диснея – замок, река и пролетающая всегда над замком, оставляя след дугой “Тинкер Белл”, она же “Динь-динь”, фея из “Питера Пэна”. Радость длилась недолго от мультфильмов – 30 минут на два эпизода, но она была искренней и не придуманной. А ещё в 2023 году компании, носящей имя мастера и подарившей такие анимационные шедевры всему миру, исполняется 100 лет.</t>
  </si>
  <si>
    <t>Ошибка господа бога</t>
  </si>
  <si>
    <t>В своём завещании Ренато Биалетти пожелал, чтобы его прах похоронили в кофеварке. Основатель компании, Альфенсо Биаллетти, изобрёл кофеварку, применимую в домашних условия.</t>
  </si>
  <si>
    <t>Термин «тариф». Происходит от названия небольшого города Тарифы близ Гибралтарского пролива. Термин часто используется в услугах телефонной связи. У группы "Наутилус Помпилиус" (название моллюсков) есть песня "Гибралтар. Лабрадор". Пояснение по картинке: В бирке на чалме также зашифрован ответ. Потеряна буква "а" в имени Тарифа ибн Малика, вступившего на землю Испании в 710 году. Бирка напоминает современный Испанский флаг.</t>
  </si>
  <si>
    <t>тариф</t>
  </si>
  <si>
    <t>Речь идёт о мнемосхеме "Мы Все Знаем Мама Юли Села Утром На Пилюли", предназначенной для запоминания планет солнечной системы. В августе 2006 года Международный Астрономический Союз лишил Плутон статуса планеты.</t>
  </si>
  <si>
    <t>Юля</t>
  </si>
  <si>
    <t>аренда</t>
  </si>
  <si>
    <t>судоку</t>
  </si>
  <si>
    <t>Стереоскоп</t>
  </si>
  <si>
    <t>шашки</t>
  </si>
  <si>
    <t>Йозеф Брейер</t>
  </si>
  <si>
    <t xml:space="preserve">В вопросе зашифрован возможный путь главного героя игры Undertale (''Подземная история'') – ребёнка по имени Фриск. Игра начинается с того, что главный герой падает в кратер горы и приземляется в подземелье на поляну из жёлтых цветов. Далее герой пытается выбраться из подземелья, встречая попутно монстров - обитателей этого места. Во время встречи с обитателями появляется красное сердечко - персонализированная душа героя, которую будут атаковать монстры. Во время боя можно как убить монстра, так и пощадить его. Возможны три пути прохождения игры: Путь 1 Нейтральный (игрок убил некоторых персонажей, а некоторых пощадил): 1 (поляна с цветами - начало игры) - 2 (Ториэль - персонаж срисован с нубийской козы) - 3 (Папирус - высокий скелет) - 4 Андайн (антропоморфная синяя рыба) - 5 (Азгор – нубийский козёл) - 6 (Флауи - говорящий цветок).
Путь 2 Пацифистский (игрок никого не убил, со всеми подружился): 1 - 2 - 3 - 4 - 5 - 10 (организация встречи Андайн и Альфис - саламандрообразного существа) - 11 (Азриэль - козлёнок) - 12 (Главная концовка игры)
Путь 3 Геноцид (игрок убил всех персонажей игры) - 1 - 2 - 3 - 4 - 7 (Санс - маленький скелет) - 8 (Азгор) - 9 (встреча с главным антагонистом игры – ребёнком по имени Чара (Chara). В качестве наказания за такой «способ» прохождения Чара требует от нашего героя душу - то самое красное сердечко. Любимым оружием Чары является нож, что и символизирует картинка 9. Ну а созвучное её имени праславянское слово, которое также является синонимом к наказанию, и которое игрок заслужил, проходя путь Геноцида – кара. </t>
  </si>
  <si>
    <t>Геракл</t>
  </si>
  <si>
    <t>Александр Македонский</t>
  </si>
  <si>
    <t>Вещий Олег</t>
  </si>
  <si>
    <t>Арья Старк</t>
  </si>
  <si>
    <t>Остап Бендер</t>
  </si>
  <si>
    <t>майнкрафт</t>
  </si>
  <si>
    <t>Челл - лавная героиня из Portal - компьютерная игра, где героиня постоянно вынуждена перемещаться, ставя порталы - синий и оранжевый.</t>
  </si>
  <si>
    <t>Челл (Portal)</t>
  </si>
  <si>
    <t>Григорий Пантелеевич Мелехов, герой романа М.Шолохова "Тихий Дон"</t>
  </si>
  <si>
    <t>Фрэнк Каупервуд, герой романа Теодора Драйзера "Финансист"</t>
  </si>
  <si>
    <t>Фрэнк Каупервуд</t>
  </si>
  <si>
    <t>Григорий Мелехов</t>
  </si>
  <si>
    <t>Саманта Смит</t>
  </si>
  <si>
    <t>кара</t>
  </si>
  <si>
    <t>(Сватья баба) Бабариха. Комментарий: как пишет автор, "стремительно выросший сын в бочке, "случайная" встреча с Лебедью, решающей все проблемы, взявшийся ниоткуда город, чудеса, странным образом всегда оказывающиеся у Лебеди под рукой", приводят к выводу, что всё это "больше похоже на план по легитимизации отряда пришельцев руками князя Гвидона. Мы, типа, не сами, это он всё просил! А по факту умелое распространение информации через корабельщиков, легальный источник финансов (a la полевой синтезатор "Мидас") плюс новые документы для дядьки, братьев и Лебеди. Дальше начинаешь задумываться, как же это так удачно сложилось, что именно о нужных чудесах заговаривали ткачиха, повариха и сватья баба Бабариха? А так, что они сами являются частью этого хитроумного плана. Автор же и вдохновитель — третья сестрица, впоследствии царица, успешно внедрившая свой отряд в нашу цивилизацию, родив ребёнка от землянина". А согласно тексту Пушкина в "Сказке о царе Салтане...", ткачиха, повариха и царица до событий сказки были девушками на выданье, а Бабариха - старая бабушка Гвидона, мать поварихи, ткачихи и царицы. Источник: шутка астронома Дмитрия Вибе в частном чате.</t>
  </si>
  <si>
    <t>1. Ольга Терентьева, сериал «Ольга» на ТНТ. В первых кадрах сериала она лежит в шезлонге под пальмами. Но это оказывается лишь грёзами – на самом деле, она мастер маникюра и пилит ногти клиенткам без надежд на отпуск. Далее по сюжету она встречает водителя катафалка и строит с ним отношения. 
2. Зулейха, книга «Зулейха открывает глаза» Гузели Яхиной, и одноименный сериал. Героиню высылают из родного дома в эшелоне, с другими ссыльными она живет в землянке в зимней тайге и там рожает ребенка. 
3. Мэйбл Пайнс, мультсериал «Гравити Фолз»</t>
  </si>
  <si>
    <t>1. Ольга Терентьева
2. Зулейха
3. Мэйбл Пайнс</t>
  </si>
  <si>
    <t>маскировочная сетка</t>
  </si>
  <si>
    <t>Антонис ван Дейк</t>
  </si>
  <si>
    <t>Антонис ван Дейк, "Коронование Христа терновым венцом"</t>
  </si>
  <si>
    <t>Новосибирск</t>
  </si>
  <si>
    <t>Сергей Белоусов "Приключения Печенюшкина". Наш герой - Печенюшкин. Обыкновенные школьницы, сестры Зайкины, Лиза и Алёнка.  Живут они в городе Новосибирске, на улице Весенней.</t>
  </si>
  <si>
    <t>Правильный ответ: в этом черном ящике лежит сигарета - если использовать ее по назначению, она превратится в дым.</t>
  </si>
  <si>
    <t>сигарета</t>
  </si>
  <si>
    <t>Уолтер Элайас (Уолт) Дисней</t>
  </si>
  <si>
    <t>Авиньонские девицы</t>
  </si>
  <si>
    <t>Поцелуй</t>
  </si>
  <si>
    <t>Танец</t>
  </si>
  <si>
    <t>Оцепенение новобранцев, впервые увидевших твою лазурь, о Средиземное море!</t>
  </si>
  <si>
    <t>Апофеоз войны</t>
  </si>
  <si>
    <t>Бурлаки на Волге</t>
  </si>
  <si>
    <t>Среди волн</t>
  </si>
  <si>
    <t>Звёздная ночь</t>
  </si>
  <si>
    <t>Портрет мужчины в красном тюрбане</t>
  </si>
  <si>
    <t>Луга в Живерни</t>
  </si>
  <si>
    <t>20.1.</t>
  </si>
  <si>
    <t>20.2.</t>
  </si>
  <si>
    <t>20.3.</t>
  </si>
  <si>
    <t>20.4.</t>
  </si>
  <si>
    <t>20.5.</t>
  </si>
  <si>
    <t>20.6.</t>
  </si>
  <si>
    <t>20.7.</t>
  </si>
  <si>
    <t>20.8.</t>
  </si>
  <si>
    <t>20.9.</t>
  </si>
  <si>
    <t>20.10.</t>
  </si>
  <si>
    <t>20.11.</t>
  </si>
  <si>
    <t>20.12.</t>
  </si>
  <si>
    <t>20.13.</t>
  </si>
  <si>
    <t>20.14.</t>
  </si>
  <si>
    <t>20.15.</t>
  </si>
  <si>
    <t>19. Разлюбил, казнил, умерла...</t>
  </si>
  <si>
    <t>20. Hard-коврик со звёздочкой*</t>
  </si>
  <si>
    <t>19.</t>
  </si>
  <si>
    <t>20х10</t>
  </si>
  <si>
    <t>20х5</t>
  </si>
  <si>
    <t>19х10</t>
  </si>
  <si>
    <t>20.13</t>
  </si>
  <si>
    <t>20.1)</t>
  </si>
  <si>
    <t>20.2)</t>
  </si>
  <si>
    <t>20.3)</t>
  </si>
  <si>
    <t>20.4)</t>
  </si>
  <si>
    <t>20.5)</t>
  </si>
  <si>
    <t>20.6)</t>
  </si>
  <si>
    <t>20.7 )</t>
  </si>
  <si>
    <t>20.8)</t>
  </si>
  <si>
    <t>20.9)</t>
  </si>
  <si>
    <t xml:space="preserve">20.10) </t>
  </si>
  <si>
    <t>20.14</t>
  </si>
  <si>
    <t>19.2)</t>
  </si>
  <si>
    <t>19.3)</t>
  </si>
  <si>
    <t>19.6)</t>
  </si>
  <si>
    <t>19. Разлюбил, казнил, умерла…</t>
  </si>
  <si>
    <t>Сватья баба Бабариха</t>
  </si>
  <si>
    <t>19.1) Теодор Драйзер "Финансист"</t>
  </si>
  <si>
    <t>19.7)</t>
  </si>
  <si>
    <t>19.8 Шолохов "Тихий Дон"</t>
  </si>
  <si>
    <t>19.9)</t>
  </si>
  <si>
    <t>время</t>
  </si>
  <si>
    <t>Успенский Эдуард</t>
  </si>
  <si>
    <t>Хлоя</t>
  </si>
  <si>
    <t>"Остров Сахалин" А.П.Чехов</t>
  </si>
  <si>
    <t>1.-
2.Зулейха
3.-</t>
  </si>
  <si>
    <t>Женщина, праславянский корень - жена</t>
  </si>
  <si>
    <t>Алтын</t>
  </si>
  <si>
    <t>Василий Суриков</t>
  </si>
  <si>
    <t>Французские шашки</t>
  </si>
  <si>
    <t>Судоку</t>
  </si>
  <si>
    <t>Apple</t>
  </si>
  <si>
    <t>Проблема прекращения мировых войн</t>
  </si>
  <si>
    <t>Маскировочная сетка</t>
  </si>
  <si>
    <t>Этот человек завещал свою компанию сыну</t>
  </si>
  <si>
    <t>Лёд</t>
  </si>
  <si>
    <t>Стереоскоп детский Stereomat ГДР со слайдами</t>
  </si>
  <si>
    <t>Александр (фильм "Крым")</t>
  </si>
  <si>
    <t>Эрнё Рубик</t>
  </si>
  <si>
    <t>Битва негров в пещере ночью</t>
  </si>
  <si>
    <t>Сутенёры в расцвете сил, пьющие абсент, лёжа на траве</t>
  </si>
  <si>
    <t>Уборка помидоров апоплексическими кардиналами на берегу Красного моря</t>
  </si>
  <si>
    <t>Работа с охрой желтушными рогоносцами</t>
  </si>
  <si>
    <t>Первое причастие анемичных девушек в снежную погоду</t>
  </si>
  <si>
    <t>полный список</t>
  </si>
  <si>
    <t>Ханс Кристиан Андерсен</t>
  </si>
  <si>
    <t>Августа</t>
  </si>
  <si>
    <t>Аэлита</t>
  </si>
  <si>
    <t>Конечно же речь в вопросе шла о легендарном британском мореплавателе капитане ДЖЕЙМСЕ КУКЕ, которого согласно шуточной песенке Высоцкого съели австралийские аборигены. Но на самом деле никто капитана не ел. И погиб он на Гавайях. Вначале отношения его экипажа и местных аборигенов складывались хорошо, но вскоре гавайцы стали воровать с суден всё, что только можно, в то время как англичане в своей обычной манере брали туземные припасы и материалы для строительства, как свои. Очередная пропажа баркаса и взятие англичанами в заложники вождя стали причиной для ожесточенной стычки с местными жителями, в ходе которой Джеймс Кук и четверо сопровождавших его матросов и были убиты. Фамилия нашего героя – James Cook – дословно переводится с английского, как «готовить, стряпать». С такой фамилией в пору работать поваром (ну или коком), но Джеймс стал выдающимся первооткрывателем. А еще Кук одним из первых заметил, что добавление в рацион моряков квашенной капусты, может остановить распространение цинги. Этой болезни и посвящен рассказ Джека Лондона «Ошибка господа бога» (другое название «Ошибка мироздания»).</t>
  </si>
  <si>
    <t>Ошибка господа бога / Ошибка мироздания</t>
  </si>
  <si>
    <t>1. Маргарет Макомбер из рассказа  Эрнеста Хемингуэя "Недолгое счастье Френсиса Макомбера"</t>
  </si>
  <si>
    <t>Санкт Петербург</t>
  </si>
  <si>
    <t>Кладоискатель</t>
  </si>
  <si>
    <t>Милорадович</t>
  </si>
  <si>
    <t>шахматы</t>
  </si>
  <si>
    <t>Моделирование</t>
  </si>
  <si>
    <t>проблема мировых войн</t>
  </si>
  <si>
    <t>Камуфляж</t>
  </si>
  <si>
    <t>Дивиденты от акций концерна направлять на благотворительные цели. Роберт Бош</t>
  </si>
  <si>
    <t>ничего не лежит</t>
  </si>
  <si>
    <t>Фрейд</t>
  </si>
  <si>
    <t>пользователь соцсетей</t>
  </si>
  <si>
    <t>Эрне Рубик</t>
  </si>
  <si>
    <t>Уолт Дисней</t>
  </si>
  <si>
    <t>Татьяна</t>
  </si>
  <si>
    <t>Ошибка господа Бога</t>
  </si>
  <si>
    <t>1. Ольга Терентьева (Ольга)
2. Зулейха (Зулейха открывает глаза)
3. Мэйбл Пайнс (Гравити Фолз)</t>
  </si>
  <si>
    <r>
      <rPr>
        <sz val="8"/>
        <color rgb="FF0000FF"/>
        <rFont val="Calibri"/>
        <family val="2"/>
        <charset val="204"/>
      </rPr>
      <t>Жлоб</t>
    </r>
    <r>
      <rPr>
        <sz val="8"/>
        <rFont val="Calibri"/>
        <family val="2"/>
        <charset val="204"/>
      </rPr>
      <t>. Путь Голлума, подруга паучиха Шелоб.</t>
    </r>
  </si>
  <si>
    <t>Золотой рог</t>
  </si>
  <si>
    <t>Робер Кампен</t>
  </si>
  <si>
    <t>Шашки</t>
  </si>
  <si>
    <r>
      <rPr>
        <sz val="7"/>
        <color rgb="FF0000FF"/>
        <rFont val="Calibri"/>
        <family val="2"/>
        <charset val="204"/>
      </rPr>
      <t>Каршеринг</t>
    </r>
    <r>
      <rPr>
        <sz val="7"/>
        <rFont val="Calibri"/>
        <family val="2"/>
        <charset val="204"/>
      </rPr>
      <t>. Ананасом делились, чтобы показать, что дом богатый.</t>
    </r>
  </si>
  <si>
    <t>Проблема войн</t>
  </si>
  <si>
    <t>Маскхалат</t>
  </si>
  <si>
    <t>Развеять прах над океаном</t>
  </si>
  <si>
    <t>Петля</t>
  </si>
  <si>
    <t>Стереоскоп (Стереомат)</t>
  </si>
  <si>
    <t>Дмитрий Глуховский</t>
  </si>
  <si>
    <t>Леонид Якубович   </t>
  </si>
  <si>
    <t>Одиссей   </t>
  </si>
  <si>
    <t>Луи Ван Гал</t>
  </si>
  <si>
    <t>сватья баба Бабариха</t>
  </si>
  <si>
    <t>Ошибка Господа Бога</t>
  </si>
  <si>
    <t>1. Ольга Терентьева, сериал «Ольга» на ТНТ
2. Зулейха, книга «Зулейха открывает глаза» Гузели Яхиной, и одноименный сериал
3. Мэйбл Пайнс, мультсериал «Гравити Фолз»</t>
  </si>
  <si>
    <t>ледоступ</t>
  </si>
  <si>
    <t>трубка</t>
  </si>
  <si>
    <t>Скрэббл</t>
  </si>
  <si>
    <t>завещал похоронить его прах в кофеварке</t>
  </si>
  <si>
    <t>маскировочная сеть</t>
  </si>
  <si>
    <t>отрытая площадка обсуждений ЧГК на каком-то устройстве</t>
  </si>
  <si>
    <t>ЙОЗЕФ БРЕЙЕР</t>
  </si>
  <si>
    <t>САша из фильма Крым</t>
  </si>
  <si>
    <t>мобы и герои (Стив или Алекс) из Майнкрафта</t>
  </si>
  <si>
    <t>Полиграф Полиграфыч Шариков</t>
  </si>
  <si>
    <t>Алексей Николаевич Толстой</t>
  </si>
  <si>
    <t>Шайло Нувель Джоли-Питт</t>
  </si>
  <si>
    <t>1. Госпожа Бовари
2. Зулейха
3. Пенелопа Уилхерн</t>
  </si>
  <si>
    <t>Этци ( Эци,  Отцы) от праславянского *оtьсь</t>
  </si>
  <si>
    <t>Тариф</t>
  </si>
  <si>
    <t>Анивантер Й. (JAnivanter)</t>
  </si>
  <si>
    <t>Аренда</t>
  </si>
  <si>
    <t>Проблему мировых войн</t>
  </si>
  <si>
    <t>проблему мировых воин</t>
  </si>
  <si>
    <t>Часть своих средств он завещал выплачивать в виде премий (грантов) одаренным российским электротехникам</t>
  </si>
  <si>
    <t>Мыло</t>
  </si>
  <si>
    <t>Красная Шапочка</t>
  </si>
  <si>
    <t>Бенжамен Глонти</t>
  </si>
  <si>
    <t>Игра Престолов</t>
  </si>
  <si>
    <t>19.5) "Игра Престолов"</t>
  </si>
  <si>
    <t>Нестор Махно</t>
  </si>
  <si>
    <t>Оцепенение новобранцев, впервые увидевших лазурь</t>
  </si>
  <si>
    <t>Уборка помидоров на берегу Красного моря апоплексическими кардиналами</t>
  </si>
  <si>
    <t xml:space="preserve">Уильям Джойс, автор «Хранителей снов» </t>
  </si>
  <si>
    <t>Кира Найтли</t>
  </si>
  <si>
    <t>Шарлотта Бронте</t>
  </si>
  <si>
    <t>ДЖЕК ЛОНДОН «ОШИБКА ГОСПОДА БОГА»</t>
  </si>
  <si>
    <t>1. "Марафон желаний", героиня Мастер маникюра из Воронежа Марина
2. Зулейха (которая открывает глаза в одноименном романе Гузель Яхиной, а потом и в сериале с Хаматовой)))
3.  Бэйб: Четвероногий малыш</t>
  </si>
  <si>
    <t>любовь зла, полюбит Лялиус и козла</t>
  </si>
  <si>
    <t>БАЛАШИХА</t>
  </si>
  <si>
    <t>Арарат, Алла</t>
  </si>
  <si>
    <t>Ре́мбрандт Ха́рменс ван Рейн, написавший картину "Воздвижение креста", что выставлена в музее Мюнхена</t>
  </si>
  <si>
    <t>ШАШКИ</t>
  </si>
  <si>
    <t>АРЕНДА</t>
  </si>
  <si>
    <t>ПРОБЛЕМА МИРОВЫХ ВОЙН</t>
  </si>
  <si>
    <t>Плащ-палатка (он же плащ-накидка)</t>
  </si>
  <si>
    <t>его прах похоронили в кофеварке</t>
  </si>
  <si>
    <t>Лед</t>
  </si>
  <si>
    <t>Доктор Фаустус</t>
  </si>
  <si>
    <t>Стереоскоп « Стереомат»</t>
  </si>
  <si>
    <t>Князь Олег (который Вещий)</t>
  </si>
  <si>
    <t>19.4) Ильф и Петров "12 стульев"</t>
  </si>
  <si>
    <t>12 стульев (Киса, Бендер)</t>
  </si>
  <si>
    <t>Красная шапочка</t>
  </si>
  <si>
    <t>Виктор Ющенко</t>
  </si>
  <si>
    <t>Пабло Пикассо</t>
  </si>
  <si>
    <t>Эдуард Успенский</t>
  </si>
  <si>
    <t>Повариха</t>
  </si>
  <si>
    <t>2. Зулейха
3. Золушка</t>
  </si>
  <si>
    <t>Прекращение войн</t>
  </si>
  <si>
    <t xml:space="preserve"> Ответ</t>
  </si>
  <si>
    <t>Кубик Рубика</t>
  </si>
  <si>
    <t>Уборка урожая помидоров на берегу Красного моря апоплексическими кардиналами</t>
  </si>
  <si>
    <r>
      <t>Битва негров в пещере</t>
    </r>
    <r>
      <rPr>
        <sz val="7"/>
        <color rgb="FFFF0000"/>
        <rFont val="Calibri"/>
        <family val="2"/>
        <charset val="204"/>
      </rPr>
      <t xml:space="preserve"> глубокой </t>
    </r>
    <r>
      <rPr>
        <sz val="7"/>
        <rFont val="Calibri"/>
        <family val="2"/>
        <charset val="204"/>
      </rPr>
      <t>ночью</t>
    </r>
  </si>
  <si>
    <r>
      <t>Первое причастие</t>
    </r>
    <r>
      <rPr>
        <sz val="6"/>
        <color rgb="FFFF0000"/>
        <rFont val="Calibri"/>
        <family val="2"/>
        <charset val="204"/>
      </rPr>
      <t xml:space="preserve"> страдающих хлорозом</t>
    </r>
    <r>
      <rPr>
        <sz val="6"/>
        <rFont val="Calibri"/>
        <family val="2"/>
        <charset val="204"/>
      </rPr>
      <t xml:space="preserve"> девушек в снежную</t>
    </r>
    <r>
      <rPr>
        <sz val="6"/>
        <color rgb="FFFF0000"/>
        <rFont val="Calibri"/>
        <family val="2"/>
        <charset val="204"/>
      </rPr>
      <t xml:space="preserve"> пору</t>
    </r>
  </si>
  <si>
    <r>
      <t>Сутенёры в расцвете сил, пьющие абсент, лежа</t>
    </r>
    <r>
      <rPr>
        <sz val="6"/>
        <color rgb="FFFF0000"/>
        <rFont val="Calibri"/>
        <family val="2"/>
        <charset val="204"/>
      </rPr>
      <t xml:space="preserve"> на животах</t>
    </r>
    <r>
      <rPr>
        <sz val="6"/>
        <rFont val="Calibri"/>
        <family val="2"/>
        <charset val="204"/>
      </rPr>
      <t xml:space="preserve"> в траве</t>
    </r>
  </si>
  <si>
    <r>
      <t xml:space="preserve">Работа с охрой желтушными </t>
    </r>
    <r>
      <rPr>
        <sz val="6"/>
        <color rgb="FFFF0000"/>
        <rFont val="Calibri"/>
        <family val="2"/>
        <charset val="204"/>
      </rPr>
      <t>мужьями-</t>
    </r>
    <r>
      <rPr>
        <sz val="6"/>
        <rFont val="Calibri"/>
        <family val="2"/>
        <charset val="204"/>
      </rPr>
      <t>рогоносцами</t>
    </r>
  </si>
  <si>
    <t>Ганс Христиан Андерсен</t>
  </si>
  <si>
    <t>Мария</t>
  </si>
  <si>
    <t>Ольга</t>
  </si>
  <si>
    <t>1 Энджи
2 Любка
3 Свинка Пэппа</t>
  </si>
  <si>
    <t>Жало</t>
  </si>
  <si>
    <t>Цейлон</t>
  </si>
  <si>
    <t>Благоразумный разбойник</t>
  </si>
  <si>
    <t>Манкала (шахматы)</t>
  </si>
  <si>
    <t>Органическая архитектура</t>
  </si>
  <si>
    <t>Решение проблемы мировых воин</t>
  </si>
  <si>
    <t>Маскировочная сеть</t>
  </si>
  <si>
    <t>Направить дивиденды от акций на благотворительные цели. Роберт Бош</t>
  </si>
  <si>
    <t>Воздух</t>
  </si>
  <si>
    <t>Живаго</t>
  </si>
  <si>
    <t>Диаскоп</t>
  </si>
  <si>
    <t>Киса Воробьянинов</t>
  </si>
  <si>
    <t>Виктор Цой</t>
  </si>
  <si>
    <t>Синьор Помидор</t>
  </si>
  <si>
    <t>Ван Гог</t>
  </si>
  <si>
    <t>Александр Татарский</t>
  </si>
  <si>
    <t>Чехов рассказ "Тиф"</t>
  </si>
  <si>
    <t>1. Спящая красавица (русская версия)
2. Анна Ярцева (T-34)
3. Мэйбл (Гравити Фолз)</t>
  </si>
  <si>
    <t>mortis</t>
  </si>
  <si>
    <t>Якоб Йорданс</t>
  </si>
  <si>
    <t>Вышибалы</t>
  </si>
  <si>
    <t>Прекратить войны</t>
  </si>
  <si>
    <t>Плащ палатка</t>
  </si>
  <si>
    <t>Активы своего магазина</t>
  </si>
  <si>
    <t>золотая рыбка</t>
  </si>
  <si>
    <t>Картина Запорожцы</t>
  </si>
  <si>
    <t>Жестокий романс - бесприданица</t>
  </si>
  <si>
    <t>Остап Бендер и Киса Воробьянинов, герои произведения Ильфа и Петрова "12 стульев"</t>
  </si>
  <si>
    <t>Алексей Толстой</t>
  </si>
  <si>
    <t>Цинга на золотом Удерее</t>
  </si>
  <si>
    <t>Лондон</t>
  </si>
  <si>
    <t>Сергей Милорадович</t>
  </si>
  <si>
    <t>Футбол</t>
  </si>
  <si>
    <t>Мировые войны</t>
  </si>
  <si>
    <t>Тратить прибыль на благотворительность</t>
  </si>
  <si>
    <t>Данила Багров</t>
  </si>
  <si>
    <t>Негатив</t>
  </si>
  <si>
    <t>Рубик</t>
  </si>
  <si>
    <r>
      <rPr>
        <sz val="6"/>
        <color rgb="FFFF0000"/>
        <rFont val="Calibri"/>
        <family val="2"/>
        <charset val="204"/>
      </rPr>
      <t>В расцвете сил / Мужчины в красном / В пещере ночью / Абсент /</t>
    </r>
    <r>
      <rPr>
        <sz val="6"/>
        <color rgb="FF0000FF"/>
        <rFont val="Calibri"/>
        <family val="2"/>
        <charset val="204"/>
      </rPr>
      <t xml:space="preserve"> Поцелуй</t>
    </r>
    <r>
      <rPr>
        <sz val="6"/>
        <color rgb="FFFF0000"/>
        <rFont val="Calibri"/>
        <family val="2"/>
        <charset val="204"/>
      </rPr>
      <t xml:space="preserve"> / Девушек / Желтушными рогоносцами</t>
    </r>
  </si>
  <si>
    <t>ПАПАНОВ Анатолий Дмитриевич</t>
  </si>
  <si>
    <t>Адди (Аделаида Луц)</t>
  </si>
  <si>
    <t>Зет (Екатерина Васильева)  "Эта веселая планета"</t>
  </si>
  <si>
    <t>принцесса из сказки Г.Х. Андерсена "Свинопас"</t>
  </si>
  <si>
    <t>Земля</t>
  </si>
  <si>
    <t>Сергей Кириллов. Картина "Смутное время. Лжедмитрий"</t>
  </si>
  <si>
    <t>ШАХМАТЫ</t>
  </si>
  <si>
    <t>Проблема мировых войн</t>
  </si>
  <si>
    <t>завещал похоронить cебя в «Моке»</t>
  </si>
  <si>
    <t>Иосиф Брейер</t>
  </si>
  <si>
    <t>стереоскоп</t>
  </si>
  <si>
    <t>Девицы</t>
  </si>
  <si>
    <r>
      <rPr>
        <sz val="8"/>
        <color rgb="FF0000FF"/>
        <rFont val="Calibri"/>
        <family val="2"/>
        <charset val="204"/>
      </rPr>
      <t>нет</t>
    </r>
    <r>
      <rPr>
        <sz val="8"/>
        <color rgb="FFFF0000"/>
        <rFont val="Calibri"/>
        <family val="2"/>
        <charset val="204"/>
      </rPr>
      <t xml:space="preserve"> "Танец", "Авиньонские девицы", "Луга в Живерни"</t>
    </r>
  </si>
  <si>
    <t>Александра</t>
  </si>
  <si>
    <t>бабушка Флоренз Норрис</t>
  </si>
  <si>
    <t>"Остров Сахалин" Чехова А.П.</t>
  </si>
  <si>
    <t>Любовь</t>
  </si>
  <si>
    <t>Синбад-мореход</t>
  </si>
  <si>
    <t>«Самоубийство Саула» (отгадан музей Прадо в Мадриде)</t>
  </si>
  <si>
    <r>
      <t>Рогир ван дер Вейден</t>
    </r>
    <r>
      <rPr>
        <sz val="7"/>
        <rFont val="Calibri"/>
        <family val="2"/>
        <charset val="204"/>
      </rPr>
      <t xml:space="preserve"> (разгадан музей Прадо в Мадриде + идея картины)</t>
    </r>
  </si>
  <si>
    <t>Пасьянс</t>
  </si>
  <si>
    <t>Головоломка</t>
  </si>
  <si>
    <t>почасовая аренда декора</t>
  </si>
  <si>
    <t>проблему военных конфликтов</t>
  </si>
  <si>
    <t>Свою компанию  мерлони которая в итоге была переминована в Индезит</t>
  </si>
  <si>
    <t>Дарственная</t>
  </si>
  <si>
    <t>Платон</t>
  </si>
  <si>
    <t>Каземир Малевич</t>
  </si>
  <si>
    <t xml:space="preserve">
Мужчины
</t>
  </si>
  <si>
    <t>Море, год</t>
  </si>
  <si>
    <t xml:space="preserve">Абсент </t>
  </si>
  <si>
    <t>Екатерина</t>
  </si>
  <si>
    <t>Бабариха</t>
  </si>
  <si>
    <t>1. Ольга Терентьева, героиня сериала «Ольга».
2. Зулейха, героиня сериала-книги «Зулейха открывает глаза».
3. Мэйбл Пайнс, героиня мультсериала «Гравити Фолз».</t>
  </si>
  <si>
    <t>Сим-карта</t>
  </si>
  <si>
    <t>Степан Пермский</t>
  </si>
  <si>
    <r>
      <t>Скрэббл</t>
    </r>
    <r>
      <rPr>
        <sz val="7"/>
        <rFont val="Calibri"/>
        <family val="2"/>
        <charset val="204"/>
      </rPr>
      <t xml:space="preserve"> (в обсуждении был правильный ответ)</t>
    </r>
  </si>
  <si>
    <t>Оранжерея</t>
  </si>
  <si>
    <t>Войны</t>
  </si>
  <si>
    <r>
      <t>Парашют</t>
    </r>
    <r>
      <rPr>
        <sz val="8"/>
        <rFont val="Calibri"/>
        <family val="2"/>
        <charset val="204"/>
      </rPr>
      <t xml:space="preserve"> (в обсуждении был правильный ответ)</t>
    </r>
  </si>
  <si>
    <t>LG - Life's good</t>
  </si>
  <si>
    <t>Сигарета</t>
  </si>
  <si>
    <t>Ганнибал Лектер</t>
  </si>
  <si>
    <t>Чапаев</t>
  </si>
  <si>
    <t>19.10) Стив / Алекс</t>
  </si>
  <si>
    <t>Моб, из игры Майнкрафт</t>
  </si>
  <si>
    <t>Стив</t>
  </si>
  <si>
    <t>ТАТЬЯНА</t>
  </si>
  <si>
    <t>1. Жанна Фриске
3. Свинка Пеппа</t>
  </si>
  <si>
    <t>МОСКВА</t>
  </si>
  <si>
    <t>АКВАЛАНГ</t>
  </si>
  <si>
    <t>Антонис Ван Дейк</t>
  </si>
  <si>
    <t>ДОМИНО</t>
  </si>
  <si>
    <t>ФОТОГРАФИЕЙ</t>
  </si>
  <si>
    <t>ПРОБЛЕМУ ВОЙН</t>
  </si>
  <si>
    <t>РЫБОЛОВНАЯ СЕТЬ</t>
  </si>
  <si>
    <t>Фонд Роберта Боша</t>
  </si>
  <si>
    <t>ТЕЛЕФОН</t>
  </si>
  <si>
    <t>Доктор Живаго, Юрий</t>
  </si>
  <si>
    <t>СТЕРЕОСКОП</t>
  </si>
  <si>
    <t>Юрий Лоза</t>
  </si>
  <si>
    <t>Алексей Пиманов</t>
  </si>
  <si>
    <t>Михаил Саакашвили</t>
  </si>
  <si>
    <t>Александр Лукашенко</t>
  </si>
  <si>
    <t>Сутенеры в самом расцвете сил, на животах в траве, пьющие абсент</t>
  </si>
  <si>
    <t>Битва негров в пещере, глубокой ночью</t>
  </si>
  <si>
    <t>Работа с охрой желтушными мужьями - рогоносцами</t>
  </si>
  <si>
    <t>Первое причастие бесчувственных девушек в снегу</t>
  </si>
  <si>
    <t>Оцепенение молодых новобранцев, впервые узревших лазурь Средиземного моря</t>
  </si>
  <si>
    <r>
      <t>нет</t>
    </r>
    <r>
      <rPr>
        <sz val="6"/>
        <color rgb="FFFF0000"/>
        <rFont val="Calibri"/>
        <family val="2"/>
        <charset val="204"/>
      </rPr>
      <t xml:space="preserve"> "Поцелуй"</t>
    </r>
    <r>
      <rPr>
        <sz val="6"/>
        <color rgb="FF0000FF"/>
        <rFont val="Calibri"/>
        <family val="2"/>
        <charset val="204"/>
      </rPr>
      <t>, ошибка в "Оцепенение новобранцев, впервые увидевших</t>
    </r>
    <r>
      <rPr>
        <sz val="6"/>
        <color rgb="FFFF0000"/>
        <rFont val="Calibri"/>
        <family val="2"/>
        <charset val="204"/>
      </rPr>
      <t xml:space="preserve"> твою</t>
    </r>
    <r>
      <rPr>
        <sz val="6"/>
        <color rgb="FF0000FF"/>
        <rFont val="Calibri"/>
        <family val="2"/>
        <charset val="204"/>
      </rPr>
      <t xml:space="preserve"> лазурь</t>
    </r>
    <r>
      <rPr>
        <sz val="6"/>
        <color rgb="FFFF0000"/>
        <rFont val="Calibri"/>
        <family val="2"/>
        <charset val="204"/>
      </rPr>
      <t>, о Средиземное море!</t>
    </r>
    <r>
      <rPr>
        <sz val="6"/>
        <color rgb="FF0000FF"/>
        <rFont val="Calibri"/>
        <family val="2"/>
        <charset val="204"/>
      </rPr>
      <t>"</t>
    </r>
  </si>
  <si>
    <r>
      <t>нет "</t>
    </r>
    <r>
      <rPr>
        <sz val="6"/>
        <color rgb="FFFF0000"/>
        <rFont val="Calibri"/>
        <family val="2"/>
        <charset val="204"/>
      </rPr>
      <t>Звёздная ночь</t>
    </r>
    <r>
      <rPr>
        <sz val="6"/>
        <rFont val="Calibri"/>
        <family val="2"/>
        <charset val="204"/>
      </rPr>
      <t>" + названия не вписываются в коврик</t>
    </r>
  </si>
  <si>
    <r>
      <rPr>
        <sz val="6"/>
        <color rgb="FF0000FF"/>
        <rFont val="Calibri"/>
        <family val="2"/>
        <charset val="204"/>
      </rPr>
      <t xml:space="preserve">нет </t>
    </r>
    <r>
      <rPr>
        <sz val="6"/>
        <rFont val="Calibri"/>
        <family val="2"/>
        <charset val="204"/>
      </rPr>
      <t>"</t>
    </r>
    <r>
      <rPr>
        <sz val="6"/>
        <color rgb="FFFF0000"/>
        <rFont val="Calibri"/>
        <family val="2"/>
        <charset val="204"/>
      </rPr>
      <t>Авиньонские девицы</t>
    </r>
    <r>
      <rPr>
        <sz val="6"/>
        <rFont val="Calibri"/>
        <family val="2"/>
        <charset val="204"/>
      </rPr>
      <t>"</t>
    </r>
    <r>
      <rPr>
        <sz val="6"/>
        <color rgb="FF0000FF"/>
        <rFont val="Calibri"/>
        <family val="2"/>
        <charset val="204"/>
      </rPr>
      <t xml:space="preserve"> + названия не вписываются в коврик</t>
    </r>
  </si>
  <si>
    <r>
      <t>Сутенеры в</t>
    </r>
    <r>
      <rPr>
        <sz val="6"/>
        <color rgb="FFFF0000"/>
        <rFont val="Calibri"/>
        <family val="2"/>
        <charset val="204"/>
      </rPr>
      <t xml:space="preserve"> самом</t>
    </r>
    <r>
      <rPr>
        <sz val="6"/>
        <color rgb="FF0000FF"/>
        <rFont val="Calibri"/>
        <family val="2"/>
        <charset val="204"/>
      </rPr>
      <t xml:space="preserve"> расцвете сил,</t>
    </r>
    <r>
      <rPr>
        <sz val="6"/>
        <color rgb="FFFF0000"/>
        <rFont val="Calibri"/>
        <family val="2"/>
        <charset val="204"/>
      </rPr>
      <t xml:space="preserve"> на животах в</t>
    </r>
    <r>
      <rPr>
        <sz val="6"/>
        <color rgb="FF0000FF"/>
        <rFont val="Calibri"/>
        <family val="2"/>
        <charset val="204"/>
      </rPr>
      <t xml:space="preserve"> траве, пьющие абсент</t>
    </r>
  </si>
  <si>
    <r>
      <t>Битва негров в пещере,</t>
    </r>
    <r>
      <rPr>
        <sz val="7"/>
        <color rgb="FFFF0000"/>
        <rFont val="Calibri"/>
        <family val="2"/>
        <charset val="204"/>
      </rPr>
      <t xml:space="preserve"> глубокой</t>
    </r>
    <r>
      <rPr>
        <sz val="7"/>
        <color rgb="FF0000FF"/>
        <rFont val="Calibri"/>
        <family val="2"/>
        <charset val="204"/>
      </rPr>
      <t xml:space="preserve"> ночью</t>
    </r>
  </si>
  <si>
    <r>
      <t>Работа с охрой желтушными</t>
    </r>
    <r>
      <rPr>
        <sz val="6"/>
        <color rgb="FFFF0000"/>
        <rFont val="Calibri"/>
        <family val="2"/>
        <charset val="204"/>
      </rPr>
      <t xml:space="preserve"> мужьями - </t>
    </r>
    <r>
      <rPr>
        <sz val="6"/>
        <color rgb="FF0000FF"/>
        <rFont val="Calibri"/>
        <family val="2"/>
        <charset val="204"/>
      </rPr>
      <t>рогоносцами</t>
    </r>
  </si>
  <si>
    <r>
      <t>Уборка</t>
    </r>
    <r>
      <rPr>
        <sz val="6"/>
        <color rgb="FFFF0000"/>
        <rFont val="Calibri"/>
        <family val="2"/>
        <charset val="204"/>
      </rPr>
      <t xml:space="preserve"> урожая </t>
    </r>
    <r>
      <rPr>
        <sz val="6"/>
        <color rgb="FF0000FF"/>
        <rFont val="Calibri"/>
        <family val="2"/>
        <charset val="204"/>
      </rPr>
      <t>помидоров на берегу Красного моря апоплексическими кардиналами</t>
    </r>
  </si>
  <si>
    <r>
      <t xml:space="preserve">Первое причастие </t>
    </r>
    <r>
      <rPr>
        <sz val="6"/>
        <color rgb="FFFF0000"/>
        <rFont val="Calibri"/>
        <family val="2"/>
        <charset val="204"/>
      </rPr>
      <t>бесчувственны</t>
    </r>
    <r>
      <rPr>
        <sz val="6"/>
        <color rgb="FF0000FF"/>
        <rFont val="Calibri"/>
        <family val="2"/>
        <charset val="204"/>
      </rPr>
      <t>х девушек в снегу</t>
    </r>
  </si>
  <si>
    <r>
      <t>Оцепенение молодых новобранцев, впервые узревших лазурь Средиземно</t>
    </r>
    <r>
      <rPr>
        <sz val="6"/>
        <color rgb="FFFF0000"/>
        <rFont val="Calibri"/>
        <family val="2"/>
        <charset val="204"/>
      </rPr>
      <t>го</t>
    </r>
    <r>
      <rPr>
        <sz val="6"/>
        <color rgb="FF0000FF"/>
        <rFont val="Calibri"/>
        <family val="2"/>
        <charset val="204"/>
      </rPr>
      <t xml:space="preserve"> мор</t>
    </r>
    <r>
      <rPr>
        <sz val="6"/>
        <color rgb="FFFF0000"/>
        <rFont val="Calibri"/>
        <family val="2"/>
        <charset val="204"/>
      </rPr>
      <t>я</t>
    </r>
  </si>
  <si>
    <r>
      <t>Уборка</t>
    </r>
    <r>
      <rPr>
        <sz val="6"/>
        <color rgb="FFFF0000"/>
        <rFont val="Calibri"/>
        <family val="2"/>
        <charset val="204"/>
      </rPr>
      <t xml:space="preserve"> урожая</t>
    </r>
    <r>
      <rPr>
        <sz val="6"/>
        <rFont val="Calibri"/>
        <family val="2"/>
        <charset val="204"/>
      </rPr>
      <t xml:space="preserve"> помидоров на берегу Красного моря апоплексическими кардиналами</t>
    </r>
  </si>
  <si>
    <r>
      <t>Оцепенение новобранцев, впервые увидевших лазурь Средиземно</t>
    </r>
    <r>
      <rPr>
        <sz val="6"/>
        <color rgb="FFFF0000"/>
        <rFont val="Calibri"/>
        <family val="2"/>
        <charset val="204"/>
      </rPr>
      <t>го</t>
    </r>
    <r>
      <rPr>
        <sz val="6"/>
        <rFont val="Calibri"/>
        <family val="2"/>
        <charset val="204"/>
      </rPr>
      <t xml:space="preserve"> мор</t>
    </r>
    <r>
      <rPr>
        <sz val="6"/>
        <color rgb="FFFF0000"/>
        <rFont val="Calibri"/>
        <family val="2"/>
        <charset val="204"/>
      </rPr>
      <t>я</t>
    </r>
  </si>
  <si>
    <t>Юпитер</t>
  </si>
  <si>
    <t xml:space="preserve">1. Русалочка
2. Дева Мария
3. Мэйбл. </t>
  </si>
  <si>
    <t>Алафа</t>
  </si>
  <si>
    <t>Мидгард</t>
  </si>
  <si>
    <r>
      <t>сим-карта</t>
    </r>
    <r>
      <rPr>
        <sz val="6"/>
        <rFont val="Calibri"/>
        <family val="2"/>
        <charset val="204"/>
      </rPr>
      <t xml:space="preserve"> (разгадана песня группы "Наутилус Помпилиус" "Гибралтар.  Лабрадор"</t>
    </r>
  </si>
  <si>
    <r>
      <t>Шеринг</t>
    </r>
    <r>
      <rPr>
        <sz val="6"/>
        <rFont val="Calibri"/>
        <family val="2"/>
        <charset val="204"/>
      </rPr>
      <t xml:space="preserve"> (ананасы были дорогой и статусной вещью. Если кто-то не мог позволить купить себе ананас, то брал его в аренду)</t>
    </r>
  </si>
  <si>
    <t>военная маскировочная сеть</t>
  </si>
  <si>
    <t>похоронить себя в кофеварке</t>
  </si>
  <si>
    <t>мыло</t>
  </si>
  <si>
    <t>Йозеф Брёйер</t>
  </si>
  <si>
    <t>Элизабет Гилберт</t>
  </si>
  <si>
    <t>Челл (игра Portal)</t>
  </si>
  <si>
    <t>Стив (игра Minecraft)</t>
  </si>
  <si>
    <t>Битва негров в пещере ночью!</t>
  </si>
  <si>
    <t>Оцепенение новобранцев, впервые увидевших твою лазурь, о средиземное море</t>
  </si>
  <si>
    <t>2. Зулейха
3. Бастинда</t>
  </si>
  <si>
    <t>баба</t>
  </si>
  <si>
    <t>Изумрудный город</t>
  </si>
  <si>
    <r>
      <rPr>
        <sz val="8"/>
        <color rgb="FF0000FF"/>
        <rFont val="Calibri"/>
        <family val="2"/>
        <charset val="204"/>
      </rPr>
      <t>Ян ван Эйк</t>
    </r>
    <r>
      <rPr>
        <sz val="8"/>
        <rFont val="Calibri"/>
        <family val="2"/>
        <charset val="204"/>
      </rPr>
      <t xml:space="preserve"> (отгадан музей Прадо в Мадриде)</t>
    </r>
  </si>
  <si>
    <r>
      <t>Духи на разлив</t>
    </r>
    <r>
      <rPr>
        <sz val="7"/>
        <rFont val="Calibri"/>
        <family val="2"/>
        <charset val="204"/>
      </rPr>
      <t xml:space="preserve"> (в обсуждении был правильный ответ)</t>
    </r>
  </si>
  <si>
    <t>камуфляж</t>
  </si>
  <si>
    <t>Астров Михаил Львович</t>
  </si>
  <si>
    <t>Стереоскоп "Стереомат"</t>
  </si>
  <si>
    <t xml:space="preserve">Ипполит Воробьянинов </t>
  </si>
  <si>
    <t>Винсент Ван Гог</t>
  </si>
  <si>
    <t>Эрно Рубик</t>
  </si>
  <si>
    <t>Американ Макги</t>
  </si>
  <si>
    <t>Бобби Кристина Браун</t>
  </si>
  <si>
    <t>Джейн Беннет старшей из сестёр Беннет</t>
  </si>
  <si>
    <t>1) профессорша Марина из книги "Мой генерал" Татьяны Устиновой
2) Зинаида Григорьевна Воробьёва из фильма "Помни имя своё"
3) Свинка Пеппа</t>
  </si>
  <si>
    <t>Тид, столица планеты Набу</t>
  </si>
  <si>
    <r>
      <t>Непал</t>
    </r>
    <r>
      <rPr>
        <sz val="7"/>
        <rFont val="Calibri"/>
        <family val="2"/>
        <charset val="204"/>
      </rPr>
      <t xml:space="preserve"> (разгадана группа "Наутилус Помпилиус")</t>
    </r>
  </si>
  <si>
    <r>
      <t>Али</t>
    </r>
    <r>
      <rPr>
        <sz val="7"/>
        <rFont val="Calibri"/>
        <family val="2"/>
        <charset val="204"/>
      </rPr>
      <t xml:space="preserve"> (разгадана группа "Наутилус Помпилиус")</t>
    </r>
  </si>
  <si>
    <t>Иероним Босх</t>
  </si>
  <si>
    <t>Скрэббл (Эрудит)</t>
  </si>
  <si>
    <t>сервис проката/аренды</t>
  </si>
  <si>
    <t>проблему мировых войн</t>
  </si>
  <si>
    <t>маскхалат</t>
  </si>
  <si>
    <t>Похоронить его в кофеварке «Моке», поместив туда его прах</t>
  </si>
  <si>
    <t>свисток</t>
  </si>
  <si>
    <t>Саня, главный герой фильма «Крым»</t>
  </si>
  <si>
    <t>Князь Олег</t>
  </si>
  <si>
    <t>Белый Клык</t>
  </si>
  <si>
    <t>Кристофер из пьесы "Синий апельсин" (Blue Orange) Джо Пенхолла</t>
  </si>
  <si>
    <t>Старик из японского мультфильма «Дом из маленьких кубиков»</t>
  </si>
  <si>
    <t>Толстой Алексей</t>
  </si>
  <si>
    <t>Марта</t>
  </si>
  <si>
    <t>Зет</t>
  </si>
  <si>
    <t>"Капитан Кук. Имтория географического открытия".</t>
  </si>
  <si>
    <t>Помни имя своё</t>
  </si>
  <si>
    <t>Михаил Нестеров</t>
  </si>
  <si>
    <t>Фанты</t>
  </si>
  <si>
    <t>Тепличное хозяйство</t>
  </si>
  <si>
    <t>ПРИЗЫВНОЙ ВОЗРАСТ</t>
  </si>
  <si>
    <t>Маскировочные халаты</t>
  </si>
  <si>
    <t>Завещал похоронить свой прах в кофеварке</t>
  </si>
  <si>
    <t>Ничего</t>
  </si>
  <si>
    <t>Фильм "Формула любви". "Доктор"</t>
  </si>
  <si>
    <t>Гамлет</t>
  </si>
  <si>
    <r>
      <t>"Трактат о цинге"</t>
    </r>
    <r>
      <rPr>
        <sz val="7"/>
        <rFont val="Calibri"/>
        <family val="2"/>
        <charset val="204"/>
      </rPr>
      <t xml:space="preserve"> (разгадана болезнь + была версия правильного ответа)</t>
    </r>
  </si>
  <si>
    <t>Результаты финала "Знатоки ВОИ 2022"</t>
  </si>
  <si>
    <t>Ответы команд в финале "Знатоки ВОИ 2022"</t>
  </si>
  <si>
    <t>7</t>
  </si>
  <si>
    <t>8</t>
  </si>
  <si>
    <t>10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</si>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</sst>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45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12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sz val="7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11"/>
      <color rgb="FF008000"/>
      <name val="Calibri"/>
      <family val="2"/>
      <charset val="204"/>
      <scheme val="minor"/>
    </font>
    <font>
      <sz val="11"/>
      <color rgb="FF0000FF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7"/>
      <color indexed="12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8"/>
      <color indexed="12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rgb="FF0000FF"/>
      <name val="Calibri"/>
      <family val="2"/>
      <charset val="204"/>
    </font>
    <font>
      <sz val="7"/>
      <color rgb="FF0000FF"/>
      <name val="Calibri"/>
      <family val="2"/>
      <charset val="204"/>
    </font>
    <font>
      <sz val="6"/>
      <color rgb="FF0000FF"/>
      <name val="Calibri"/>
      <family val="2"/>
      <charset val="204"/>
    </font>
    <font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0"/>
      <color indexed="12"/>
      <name val="Calibri"/>
      <family val="2"/>
      <charset val="204"/>
    </font>
    <font>
      <b/>
      <sz val="7"/>
      <color indexed="12"/>
      <name val="Calibri"/>
      <family val="2"/>
      <charset val="204"/>
    </font>
    <font>
      <b/>
      <sz val="6"/>
      <color indexed="12"/>
      <name val="Calibri"/>
      <family val="2"/>
      <charset val="204"/>
    </font>
    <font>
      <sz val="6"/>
      <name val="Calibri"/>
      <family val="2"/>
      <charset val="204"/>
    </font>
    <font>
      <b/>
      <sz val="8"/>
      <color rgb="FF0000FF"/>
      <name val="Calibri"/>
      <family val="2"/>
      <charset val="204"/>
    </font>
    <font>
      <sz val="6"/>
      <color rgb="FFFF0000"/>
      <name val="Calibri"/>
      <family val="2"/>
      <charset val="204"/>
    </font>
    <font>
      <sz val="7"/>
      <color rgb="FFFF0000"/>
      <name val="Calibri"/>
      <family val="2"/>
      <charset val="204"/>
    </font>
    <font>
      <sz val="8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7" fillId="0" borderId="0" xfId="0" applyFont="1" applyAlignment="1"/>
    <xf numFmtId="0" fontId="5" fillId="0" borderId="3" xfId="0" applyFont="1" applyFill="1" applyBorder="1"/>
    <xf numFmtId="0" fontId="5" fillId="0" borderId="4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0" fillId="0" borderId="0" xfId="0" applyAlignment="1">
      <alignment vertical="center"/>
    </xf>
    <xf numFmtId="0" fontId="0" fillId="2" borderId="13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top" wrapText="1"/>
    </xf>
    <xf numFmtId="49" fontId="3" fillId="2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0" fontId="10" fillId="0" borderId="0" xfId="0" applyFont="1"/>
    <xf numFmtId="0" fontId="0" fillId="0" borderId="7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12" fillId="0" borderId="3" xfId="0" applyFont="1" applyFill="1" applyBorder="1"/>
    <xf numFmtId="0" fontId="12" fillId="0" borderId="4" xfId="0" applyFont="1" applyFill="1" applyBorder="1" applyAlignment="1">
      <alignment wrapText="1"/>
    </xf>
    <xf numFmtId="0" fontId="13" fillId="0" borderId="5" xfId="0" applyFont="1" applyFill="1" applyBorder="1" applyAlignment="1">
      <alignment wrapText="1"/>
    </xf>
    <xf numFmtId="0" fontId="13" fillId="0" borderId="6" xfId="0" applyFont="1" applyFill="1" applyBorder="1" applyAlignment="1">
      <alignment wrapText="1"/>
    </xf>
    <xf numFmtId="0" fontId="15" fillId="0" borderId="0" xfId="0" applyFont="1" applyFill="1"/>
    <xf numFmtId="0" fontId="14" fillId="0" borderId="20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wrapText="1"/>
    </xf>
    <xf numFmtId="49" fontId="17" fillId="2" borderId="14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1" fontId="13" fillId="0" borderId="25" xfId="0" applyNumberFormat="1" applyFont="1" applyFill="1" applyBorder="1" applyAlignment="1">
      <alignment wrapText="1"/>
    </xf>
    <xf numFmtId="0" fontId="18" fillId="0" borderId="0" xfId="0" applyFont="1"/>
    <xf numFmtId="0" fontId="18" fillId="0" borderId="0" xfId="0" applyFont="1" applyAlignment="1">
      <alignment horizontal="left"/>
    </xf>
    <xf numFmtId="0" fontId="8" fillId="0" borderId="26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6" fillId="0" borderId="29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wrapText="1"/>
    </xf>
    <xf numFmtId="0" fontId="16" fillId="0" borderId="31" xfId="0" applyFont="1" applyFill="1" applyBorder="1" applyAlignment="1">
      <alignment wrapText="1"/>
    </xf>
    <xf numFmtId="0" fontId="4" fillId="0" borderId="19" xfId="0" applyFont="1" applyFill="1" applyBorder="1" applyAlignment="1">
      <alignment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49" fontId="3" fillId="4" borderId="21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4" fillId="4" borderId="18" xfId="0" applyFont="1" applyFill="1" applyBorder="1" applyAlignment="1">
      <alignment vertical="center" wrapText="1"/>
    </xf>
    <xf numFmtId="0" fontId="15" fillId="0" borderId="0" xfId="0" applyFont="1"/>
    <xf numFmtId="0" fontId="15" fillId="0" borderId="0" xfId="0" applyFont="1" applyAlignment="1">
      <alignment horizontal="left"/>
    </xf>
    <xf numFmtId="0" fontId="0" fillId="0" borderId="0" xfId="0" applyFill="1"/>
    <xf numFmtId="49" fontId="6" fillId="2" borderId="2" xfId="0" applyNumberFormat="1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3" fillId="5" borderId="12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164" fontId="0" fillId="0" borderId="0" xfId="0" applyNumberFormat="1"/>
    <xf numFmtId="1" fontId="3" fillId="2" borderId="21" xfId="0" applyNumberFormat="1" applyFont="1" applyFill="1" applyBorder="1" applyAlignment="1">
      <alignment horizontal="center" vertical="center"/>
    </xf>
    <xf numFmtId="1" fontId="11" fillId="0" borderId="20" xfId="0" applyNumberFormat="1" applyFont="1" applyFill="1" applyBorder="1" applyAlignment="1">
      <alignment horizontal="center" vertical="center"/>
    </xf>
    <xf numFmtId="0" fontId="0" fillId="0" borderId="0" xfId="0"/>
    <xf numFmtId="0" fontId="27" fillId="2" borderId="2" xfId="0" applyFont="1" applyFill="1" applyBorder="1" applyAlignment="1">
      <alignment vertical="top" wrapText="1"/>
    </xf>
    <xf numFmtId="0" fontId="16" fillId="0" borderId="20" xfId="0" applyNumberFormat="1" applyFont="1" applyFill="1" applyBorder="1" applyAlignment="1">
      <alignment horizontal="left" vertical="center" wrapText="1"/>
    </xf>
    <xf numFmtId="0" fontId="25" fillId="0" borderId="0" xfId="0" applyFont="1" applyFill="1" applyAlignment="1">
      <alignment vertical="center"/>
    </xf>
    <xf numFmtId="0" fontId="24" fillId="0" borderId="0" xfId="0" applyFont="1" applyAlignment="1"/>
    <xf numFmtId="0" fontId="0" fillId="2" borderId="22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vertical="center"/>
    </xf>
    <xf numFmtId="0" fontId="28" fillId="0" borderId="20" xfId="0" applyNumberFormat="1" applyFont="1" applyFill="1" applyBorder="1" applyAlignment="1">
      <alignment horizontal="left" vertical="center" wrapText="1"/>
    </xf>
    <xf numFmtId="0" fontId="29" fillId="0" borderId="20" xfId="0" applyNumberFormat="1" applyFont="1" applyFill="1" applyBorder="1" applyAlignment="1">
      <alignment horizontal="left" vertical="center" wrapText="1"/>
    </xf>
    <xf numFmtId="0" fontId="15" fillId="5" borderId="0" xfId="0" applyFont="1" applyFill="1"/>
    <xf numFmtId="0" fontId="15" fillId="0" borderId="0" xfId="0" applyFont="1" applyFill="1" applyBorder="1"/>
    <xf numFmtId="0" fontId="15" fillId="0" borderId="25" xfId="0" applyFont="1" applyFill="1" applyBorder="1"/>
    <xf numFmtId="0" fontId="15" fillId="0" borderId="22" xfId="0" applyFont="1" applyFill="1" applyBorder="1"/>
    <xf numFmtId="1" fontId="13" fillId="0" borderId="6" xfId="0" applyNumberFormat="1" applyFont="1" applyFill="1" applyBorder="1" applyAlignment="1">
      <alignment wrapText="1"/>
    </xf>
    <xf numFmtId="1" fontId="14" fillId="0" borderId="3" xfId="0" applyNumberFormat="1" applyFont="1" applyFill="1" applyBorder="1" applyAlignment="1">
      <alignment wrapText="1"/>
    </xf>
    <xf numFmtId="1" fontId="9" fillId="0" borderId="3" xfId="0" applyNumberFormat="1" applyFont="1" applyFill="1" applyBorder="1" applyAlignment="1">
      <alignment wrapText="1"/>
    </xf>
    <xf numFmtId="0" fontId="8" fillId="0" borderId="9" xfId="0" applyFont="1" applyFill="1" applyBorder="1" applyAlignment="1">
      <alignment vertical="top" wrapText="1"/>
    </xf>
    <xf numFmtId="0" fontId="26" fillId="0" borderId="8" xfId="0" applyFont="1" applyFill="1" applyBorder="1" applyAlignment="1">
      <alignment vertical="top" wrapText="1"/>
    </xf>
    <xf numFmtId="0" fontId="8" fillId="0" borderId="23" xfId="0" applyFont="1" applyFill="1" applyBorder="1" applyAlignment="1">
      <alignment vertical="top" wrapText="1"/>
    </xf>
    <xf numFmtId="0" fontId="26" fillId="0" borderId="8" xfId="0" applyFont="1" applyFill="1" applyBorder="1" applyAlignment="1">
      <alignment horizontal="left" vertical="top" wrapText="1"/>
    </xf>
    <xf numFmtId="1" fontId="16" fillId="0" borderId="3" xfId="0" applyNumberFormat="1" applyFont="1" applyFill="1" applyBorder="1" applyAlignment="1">
      <alignment wrapText="1"/>
    </xf>
    <xf numFmtId="0" fontId="30" fillId="0" borderId="20" xfId="0" applyNumberFormat="1" applyFont="1" applyFill="1" applyBorder="1" applyAlignment="1">
      <alignment horizontal="left" vertical="center" wrapText="1"/>
    </xf>
    <xf numFmtId="1" fontId="4" fillId="0" borderId="6" xfId="0" applyNumberFormat="1" applyFont="1" applyFill="1" applyBorder="1" applyAlignment="1">
      <alignment wrapText="1"/>
    </xf>
    <xf numFmtId="0" fontId="32" fillId="5" borderId="0" xfId="0" applyFont="1" applyFill="1"/>
    <xf numFmtId="0" fontId="15" fillId="0" borderId="22" xfId="0" applyFont="1" applyBorder="1"/>
    <xf numFmtId="0" fontId="15" fillId="0" borderId="0" xfId="0" applyFont="1" applyBorder="1"/>
    <xf numFmtId="0" fontId="0" fillId="0" borderId="0" xfId="0" applyBorder="1"/>
    <xf numFmtId="0" fontId="15" fillId="0" borderId="25" xfId="0" applyFont="1" applyBorder="1"/>
    <xf numFmtId="0" fontId="15" fillId="0" borderId="34" xfId="0" applyFont="1" applyFill="1" applyBorder="1"/>
    <xf numFmtId="0" fontId="0" fillId="0" borderId="0" xfId="0" applyFill="1" applyBorder="1"/>
    <xf numFmtId="0" fontId="19" fillId="0" borderId="0" xfId="0" applyFont="1" applyFill="1" applyBorder="1"/>
    <xf numFmtId="0" fontId="15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34" fillId="0" borderId="0" xfId="0" applyFont="1" applyFill="1" applyBorder="1"/>
    <xf numFmtId="0" fontId="34" fillId="0" borderId="0" xfId="0" applyFont="1"/>
    <xf numFmtId="0" fontId="35" fillId="0" borderId="0" xfId="0" applyFont="1" applyFill="1" applyBorder="1"/>
    <xf numFmtId="0" fontId="35" fillId="0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0" fillId="0" borderId="25" xfId="0" applyFill="1" applyBorder="1"/>
    <xf numFmtId="0" fontId="0" fillId="0" borderId="25" xfId="0" applyBorder="1"/>
    <xf numFmtId="0" fontId="0" fillId="0" borderId="22" xfId="0" applyFill="1" applyBorder="1"/>
    <xf numFmtId="0" fontId="0" fillId="0" borderId="22" xfId="0" applyBorder="1"/>
    <xf numFmtId="0" fontId="0" fillId="0" borderId="34" xfId="0" applyBorder="1"/>
    <xf numFmtId="0" fontId="0" fillId="0" borderId="34" xfId="0" applyFill="1" applyBorder="1"/>
    <xf numFmtId="0" fontId="15" fillId="0" borderId="34" xfId="0" applyFont="1" applyBorder="1"/>
    <xf numFmtId="0" fontId="34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0" borderId="0" xfId="0"/>
    <xf numFmtId="0" fontId="31" fillId="0" borderId="0" xfId="0" applyFont="1" applyAlignment="1">
      <alignment vertical="center" wrapText="1"/>
    </xf>
    <xf numFmtId="0" fontId="4" fillId="2" borderId="1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top" wrapText="1"/>
    </xf>
    <xf numFmtId="0" fontId="22" fillId="2" borderId="13" xfId="0" applyFont="1" applyFill="1" applyBorder="1" applyAlignment="1">
      <alignment horizontal="center" vertical="top" wrapText="1"/>
    </xf>
    <xf numFmtId="0" fontId="37" fillId="0" borderId="8" xfId="0" applyFont="1" applyFill="1" applyBorder="1" applyAlignment="1">
      <alignment vertical="top" wrapText="1"/>
    </xf>
    <xf numFmtId="0" fontId="38" fillId="0" borderId="8" xfId="0" applyFont="1" applyFill="1" applyBorder="1" applyAlignment="1">
      <alignment vertical="top" wrapText="1"/>
    </xf>
    <xf numFmtId="0" fontId="39" fillId="0" borderId="8" xfId="0" applyFont="1" applyFill="1" applyBorder="1" applyAlignment="1">
      <alignment vertical="top" wrapText="1"/>
    </xf>
    <xf numFmtId="0" fontId="40" fillId="0" borderId="20" xfId="0" applyNumberFormat="1" applyFont="1" applyFill="1" applyBorder="1" applyAlignment="1">
      <alignment horizontal="left" vertical="center" wrapText="1"/>
    </xf>
    <xf numFmtId="49" fontId="11" fillId="0" borderId="36" xfId="0" applyNumberFormat="1" applyFont="1" applyFill="1" applyBorder="1" applyAlignment="1">
      <alignment horizontal="center" vertical="center"/>
    </xf>
    <xf numFmtId="0" fontId="12" fillId="0" borderId="37" xfId="0" applyFont="1" applyFill="1" applyBorder="1"/>
    <xf numFmtId="1" fontId="12" fillId="0" borderId="0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1" fontId="13" fillId="6" borderId="6" xfId="0" applyNumberFormat="1" applyFont="1" applyFill="1" applyBorder="1" applyAlignment="1">
      <alignment wrapText="1"/>
    </xf>
    <xf numFmtId="0" fontId="41" fillId="0" borderId="8" xfId="0" applyFont="1" applyFill="1" applyBorder="1" applyAlignment="1">
      <alignment horizontal="left" vertical="top" wrapText="1"/>
    </xf>
    <xf numFmtId="0" fontId="44" fillId="0" borderId="20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wrapText="1"/>
    </xf>
  </cellXfs>
  <cellStyles count="1">
    <cellStyle name="Обычный" xfId="0" builtinId="0"/>
  </cellStyles>
  <dxfs count="5"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theme="0" tint="-0.14996795556505021"/>
        </patternFill>
      </fill>
    </dxf>
    <dxf>
      <fill>
        <patternFill>
          <bgColor rgb="FFFF8080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0000FF"/>
      <color rgb="FF008000"/>
      <color rgb="FFFFFF99"/>
      <color rgb="FF008080"/>
      <color rgb="FF00AF80"/>
      <color rgb="FFFF8000"/>
      <color rgb="FFFF8080"/>
      <color rgb="FFE1E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"/>
  <sheetViews>
    <sheetView workbookViewId="0">
      <selection activeCell="J3" sqref="J3:J20"/>
    </sheetView>
  </sheetViews>
  <sheetFormatPr defaultRowHeight="15" x14ac:dyDescent="0.25"/>
  <cols>
    <col min="2" max="2" width="39.28515625" bestFit="1" customWidth="1"/>
    <col min="3" max="3" width="37" customWidth="1"/>
    <col min="4" max="4" width="33.28515625" customWidth="1"/>
    <col min="5" max="5" width="19.140625" customWidth="1"/>
    <col min="6" max="6" width="9.5703125" customWidth="1"/>
  </cols>
  <sheetData>
    <row r="1" spans="1:15" s="69" customFormat="1" ht="18.75" x14ac:dyDescent="0.3">
      <c r="A1" s="4" t="s">
        <v>156</v>
      </c>
      <c r="D1" s="73" t="s">
        <v>157</v>
      </c>
      <c r="F1" s="69" t="s">
        <v>18</v>
      </c>
    </row>
    <row r="2" spans="1:15" s="69" customFormat="1" x14ac:dyDescent="0.25">
      <c r="E2" s="69" t="s">
        <v>68</v>
      </c>
      <c r="L2" s="69" t="s">
        <v>68</v>
      </c>
      <c r="M2" s="69" t="s">
        <v>69</v>
      </c>
    </row>
    <row r="3" spans="1:15" s="69" customFormat="1" x14ac:dyDescent="0.25">
      <c r="A3" s="69">
        <v>1</v>
      </c>
      <c r="B3" s="58" t="s">
        <v>168</v>
      </c>
      <c r="C3" s="58" t="s">
        <v>39</v>
      </c>
      <c r="D3" s="58" t="s">
        <v>169</v>
      </c>
      <c r="E3" s="80" t="s">
        <v>82</v>
      </c>
      <c r="F3" s="59" t="str">
        <f t="shared" ref="F3:F19" si="0">CONCATENATE($F$1,B3,$F$1," - ",C3)</f>
        <v>"Виктория – Union Industrials" - Московская область, Воскресенск</v>
      </c>
      <c r="H3" s="69" t="s">
        <v>168</v>
      </c>
      <c r="I3" s="69">
        <v>1</v>
      </c>
      <c r="J3" s="69" t="s">
        <v>173</v>
      </c>
      <c r="L3" s="82" t="s">
        <v>180</v>
      </c>
      <c r="M3" s="98" t="s">
        <v>56</v>
      </c>
      <c r="N3" s="110"/>
      <c r="O3" s="111">
        <v>11</v>
      </c>
    </row>
    <row r="4" spans="1:15" s="69" customFormat="1" x14ac:dyDescent="0.25">
      <c r="A4" s="69">
        <v>2</v>
      </c>
      <c r="B4" s="58" t="s">
        <v>30</v>
      </c>
      <c r="C4" s="58" t="s">
        <v>31</v>
      </c>
      <c r="D4" s="58" t="s">
        <v>32</v>
      </c>
      <c r="E4" s="80" t="s">
        <v>82</v>
      </c>
      <c r="F4" s="59" t="str">
        <f t="shared" si="0"/>
        <v>"Весёлые Остроумные Интеллектуалы" - Воронежская область</v>
      </c>
      <c r="H4" s="69" t="s">
        <v>30</v>
      </c>
      <c r="I4" s="69">
        <v>2</v>
      </c>
      <c r="J4" s="69" t="s">
        <v>174</v>
      </c>
      <c r="L4" s="83" t="s">
        <v>183</v>
      </c>
      <c r="M4" s="83" t="s">
        <v>171</v>
      </c>
      <c r="N4" s="112"/>
      <c r="O4" s="113">
        <v>18</v>
      </c>
    </row>
    <row r="5" spans="1:15" s="69" customFormat="1" x14ac:dyDescent="0.25">
      <c r="A5" s="69">
        <v>3</v>
      </c>
      <c r="B5" s="58" t="s">
        <v>45</v>
      </c>
      <c r="C5" s="58" t="s">
        <v>54</v>
      </c>
      <c r="D5" s="58" t="s">
        <v>55</v>
      </c>
      <c r="E5" s="80" t="s">
        <v>82</v>
      </c>
      <c r="F5" s="59" t="str">
        <f t="shared" si="0"/>
        <v>"Профессиональные дилетанты" - Рязанская область</v>
      </c>
      <c r="H5" s="69" t="s">
        <v>45</v>
      </c>
      <c r="I5" s="69">
        <v>3</v>
      </c>
      <c r="J5" s="69" t="s">
        <v>175</v>
      </c>
      <c r="L5" s="99" t="s">
        <v>173</v>
      </c>
      <c r="M5" s="114" t="s">
        <v>168</v>
      </c>
      <c r="N5" s="115"/>
      <c r="O5" s="114">
        <v>1</v>
      </c>
    </row>
    <row r="6" spans="1:15" s="69" customFormat="1" x14ac:dyDescent="0.25">
      <c r="A6" s="60">
        <v>4</v>
      </c>
      <c r="B6" s="58" t="s">
        <v>27</v>
      </c>
      <c r="C6" s="58" t="s">
        <v>28</v>
      </c>
      <c r="D6" s="58" t="s">
        <v>29</v>
      </c>
      <c r="E6" s="80" t="s">
        <v>80</v>
      </c>
      <c r="F6" s="59" t="str">
        <f t="shared" si="0"/>
        <v>"Завтра будет" - Смоленская область, Десногорск</v>
      </c>
      <c r="H6" s="69" t="s">
        <v>27</v>
      </c>
      <c r="I6" s="60">
        <v>4</v>
      </c>
      <c r="J6" s="69" t="s">
        <v>176</v>
      </c>
      <c r="L6" s="81" t="s">
        <v>173</v>
      </c>
      <c r="M6" s="96" t="s">
        <v>24</v>
      </c>
      <c r="N6" s="100"/>
      <c r="O6" s="97">
        <v>8</v>
      </c>
    </row>
    <row r="7" spans="1:15" s="69" customFormat="1" x14ac:dyDescent="0.25">
      <c r="A7" s="69">
        <v>5</v>
      </c>
      <c r="B7" s="58" t="s">
        <v>23</v>
      </c>
      <c r="C7" s="58" t="s">
        <v>102</v>
      </c>
      <c r="D7" s="58" t="s">
        <v>103</v>
      </c>
      <c r="E7" s="80" t="s">
        <v>77</v>
      </c>
      <c r="F7" s="59" t="str">
        <f t="shared" si="0"/>
        <v>"Книжные черви" - Владимирская область</v>
      </c>
      <c r="H7" s="69" t="s">
        <v>23</v>
      </c>
      <c r="I7" s="69">
        <v>5</v>
      </c>
      <c r="J7" s="69" t="s">
        <v>177</v>
      </c>
      <c r="L7" s="81" t="s">
        <v>173</v>
      </c>
      <c r="M7" s="96" t="s">
        <v>108</v>
      </c>
      <c r="N7" s="100"/>
      <c r="O7" s="97">
        <v>10</v>
      </c>
    </row>
    <row r="8" spans="1:15" s="69" customFormat="1" x14ac:dyDescent="0.25">
      <c r="A8" s="69">
        <v>6</v>
      </c>
      <c r="B8" s="58" t="s">
        <v>40</v>
      </c>
      <c r="C8" s="58" t="s">
        <v>41</v>
      </c>
      <c r="D8" s="58" t="s">
        <v>42</v>
      </c>
      <c r="E8" s="80" t="s">
        <v>101</v>
      </c>
      <c r="F8" s="59" t="str">
        <f t="shared" si="0"/>
        <v>"Эдельвейс" - Московская область, Подольск</v>
      </c>
      <c r="H8" s="69" t="s">
        <v>40</v>
      </c>
      <c r="I8" s="69">
        <v>6</v>
      </c>
      <c r="J8" s="69" t="s">
        <v>178</v>
      </c>
      <c r="L8" s="82" t="s">
        <v>173</v>
      </c>
      <c r="M8" s="82" t="s">
        <v>150</v>
      </c>
      <c r="N8" s="110"/>
      <c r="O8" s="110">
        <v>17</v>
      </c>
    </row>
    <row r="9" spans="1:15" s="69" customFormat="1" x14ac:dyDescent="0.25">
      <c r="A9" s="60">
        <v>7</v>
      </c>
      <c r="B9" s="58" t="s">
        <v>146</v>
      </c>
      <c r="C9" s="58" t="s">
        <v>34</v>
      </c>
      <c r="D9" s="58" t="s">
        <v>145</v>
      </c>
      <c r="E9" s="80" t="s">
        <v>118</v>
      </c>
      <c r="F9" s="59" t="str">
        <f t="shared" si="0"/>
        <v>"В гостях у сказки!" - Московская область, Балашиха</v>
      </c>
      <c r="H9" s="69" t="s">
        <v>146</v>
      </c>
      <c r="I9" s="60">
        <v>7</v>
      </c>
      <c r="J9" s="69" t="s">
        <v>179</v>
      </c>
      <c r="L9" s="83" t="s">
        <v>177</v>
      </c>
      <c r="M9" s="83" t="s">
        <v>23</v>
      </c>
      <c r="N9" s="112"/>
      <c r="O9" s="113">
        <v>5</v>
      </c>
    </row>
    <row r="10" spans="1:15" s="69" customFormat="1" x14ac:dyDescent="0.25">
      <c r="A10" s="69">
        <v>8</v>
      </c>
      <c r="B10" s="58" t="s">
        <v>24</v>
      </c>
      <c r="C10" s="58" t="s">
        <v>25</v>
      </c>
      <c r="D10" s="58" t="s">
        <v>26</v>
      </c>
      <c r="E10" s="80" t="s">
        <v>78</v>
      </c>
      <c r="F10" s="59" t="str">
        <f t="shared" si="0"/>
        <v>"Мыслители" - Брянская область</v>
      </c>
      <c r="H10" s="69" t="s">
        <v>24</v>
      </c>
      <c r="I10" s="69">
        <v>8</v>
      </c>
      <c r="J10" s="69" t="s">
        <v>173</v>
      </c>
      <c r="L10" s="99" t="s">
        <v>182</v>
      </c>
      <c r="M10" s="116" t="s">
        <v>65</v>
      </c>
      <c r="N10" s="115"/>
      <c r="O10" s="115">
        <v>14</v>
      </c>
    </row>
    <row r="11" spans="1:15" s="69" customFormat="1" x14ac:dyDescent="0.25">
      <c r="A11" s="69">
        <v>9</v>
      </c>
      <c r="B11" s="58" t="s">
        <v>46</v>
      </c>
      <c r="C11" s="58" t="s">
        <v>62</v>
      </c>
      <c r="D11" s="58" t="s">
        <v>63</v>
      </c>
      <c r="E11" s="80" t="s">
        <v>81</v>
      </c>
      <c r="F11" s="59" t="str">
        <f t="shared" si="0"/>
        <v>"Звезда" - Московская область, Серпухов</v>
      </c>
      <c r="H11" s="69" t="s">
        <v>46</v>
      </c>
      <c r="I11" s="69">
        <v>9</v>
      </c>
      <c r="J11" s="69" t="s">
        <v>179</v>
      </c>
      <c r="L11" s="82" t="s">
        <v>182</v>
      </c>
      <c r="M11" s="82" t="s">
        <v>149</v>
      </c>
      <c r="N11" s="110"/>
      <c r="O11" s="110">
        <v>16</v>
      </c>
    </row>
    <row r="12" spans="1:15" s="69" customFormat="1" x14ac:dyDescent="0.25">
      <c r="A12" s="69">
        <v>10</v>
      </c>
      <c r="B12" s="58" t="s">
        <v>108</v>
      </c>
      <c r="C12" s="58" t="s">
        <v>33</v>
      </c>
      <c r="D12" s="58" t="s">
        <v>110</v>
      </c>
      <c r="E12" s="80" t="s">
        <v>109</v>
      </c>
      <c r="F12" s="59" t="str">
        <f t="shared" si="0"/>
        <v>"Дружные" - Московская область, Егорьевск</v>
      </c>
      <c r="H12" s="69" t="s">
        <v>108</v>
      </c>
      <c r="I12" s="69">
        <v>10</v>
      </c>
      <c r="J12" s="69" t="s">
        <v>173</v>
      </c>
      <c r="L12" s="99" t="s">
        <v>176</v>
      </c>
      <c r="M12" s="116" t="s">
        <v>27</v>
      </c>
      <c r="N12" s="115"/>
      <c r="O12" s="115">
        <v>4</v>
      </c>
    </row>
    <row r="13" spans="1:15" s="69" customFormat="1" x14ac:dyDescent="0.25">
      <c r="A13" s="69">
        <v>11</v>
      </c>
      <c r="B13" s="58" t="s">
        <v>56</v>
      </c>
      <c r="C13" s="58" t="s">
        <v>57</v>
      </c>
      <c r="D13" s="58" t="s">
        <v>58</v>
      </c>
      <c r="E13" s="80" t="s">
        <v>78</v>
      </c>
      <c r="F13" s="59" t="str">
        <f t="shared" si="0"/>
        <v>"Неунывающие оптимисты" - Калужская область</v>
      </c>
      <c r="H13" s="69" t="s">
        <v>56</v>
      </c>
      <c r="I13" s="69">
        <v>11</v>
      </c>
      <c r="J13" s="69" t="s">
        <v>180</v>
      </c>
      <c r="L13" s="82" t="s">
        <v>176</v>
      </c>
      <c r="M13" s="111" t="s">
        <v>113</v>
      </c>
      <c r="N13" s="110"/>
      <c r="O13" s="111">
        <v>13</v>
      </c>
    </row>
    <row r="14" spans="1:15" s="69" customFormat="1" x14ac:dyDescent="0.25">
      <c r="A14" s="69">
        <v>12</v>
      </c>
      <c r="B14" s="58" t="s">
        <v>51</v>
      </c>
      <c r="C14" s="58" t="s">
        <v>52</v>
      </c>
      <c r="D14" s="58" t="s">
        <v>53</v>
      </c>
      <c r="E14" s="80" t="s">
        <v>83</v>
      </c>
      <c r="F14" s="59" t="str">
        <f t="shared" si="0"/>
        <v>"Случайные пассажиры" - Липецкая область</v>
      </c>
      <c r="H14" s="69" t="s">
        <v>51</v>
      </c>
      <c r="I14" s="69">
        <v>12</v>
      </c>
      <c r="J14" s="69" t="s">
        <v>181</v>
      </c>
      <c r="L14" s="83" t="s">
        <v>181</v>
      </c>
      <c r="M14" s="95" t="s">
        <v>51</v>
      </c>
      <c r="N14" s="112"/>
      <c r="O14" s="113">
        <v>12</v>
      </c>
    </row>
    <row r="15" spans="1:15" s="69" customFormat="1" x14ac:dyDescent="0.25">
      <c r="A15" s="69">
        <v>13</v>
      </c>
      <c r="B15" s="58" t="s">
        <v>113</v>
      </c>
      <c r="C15" s="58" t="s">
        <v>112</v>
      </c>
      <c r="D15" s="58" t="s">
        <v>111</v>
      </c>
      <c r="E15" s="80" t="s">
        <v>109</v>
      </c>
      <c r="F15" s="59" t="str">
        <f t="shared" si="0"/>
        <v>"Видновчане" - Московская область, Ленинский р-н</v>
      </c>
      <c r="H15" s="69" t="s">
        <v>113</v>
      </c>
      <c r="I15" s="69">
        <v>13</v>
      </c>
      <c r="J15" s="69" t="s">
        <v>176</v>
      </c>
      <c r="L15" s="81" t="s">
        <v>179</v>
      </c>
      <c r="M15" s="81" t="s">
        <v>146</v>
      </c>
      <c r="N15" s="100"/>
      <c r="O15" s="100">
        <v>7</v>
      </c>
    </row>
    <row r="16" spans="1:15" s="69" customFormat="1" x14ac:dyDescent="0.25">
      <c r="A16" s="60">
        <v>14</v>
      </c>
      <c r="B16" s="58" t="s">
        <v>65</v>
      </c>
      <c r="C16" s="58" t="s">
        <v>38</v>
      </c>
      <c r="D16" s="58" t="s">
        <v>66</v>
      </c>
      <c r="E16" s="80" t="s">
        <v>78</v>
      </c>
      <c r="F16" s="59" t="str">
        <f t="shared" si="0"/>
        <v>"Феникс" - Москва</v>
      </c>
      <c r="H16" s="69" t="s">
        <v>65</v>
      </c>
      <c r="I16" s="60">
        <v>14</v>
      </c>
      <c r="J16" s="69" t="s">
        <v>182</v>
      </c>
      <c r="L16" s="82" t="s">
        <v>179</v>
      </c>
      <c r="M16" s="82" t="s">
        <v>46</v>
      </c>
      <c r="N16" s="110"/>
      <c r="O16" s="111">
        <v>9</v>
      </c>
    </row>
    <row r="17" spans="1:15" s="69" customFormat="1" x14ac:dyDescent="0.25">
      <c r="A17" s="60">
        <v>15</v>
      </c>
      <c r="B17" s="58" t="s">
        <v>144</v>
      </c>
      <c r="C17" s="58" t="s">
        <v>143</v>
      </c>
      <c r="D17" s="58" t="s">
        <v>141</v>
      </c>
      <c r="E17" s="80" t="s">
        <v>142</v>
      </c>
      <c r="F17" s="59" t="str">
        <f t="shared" si="0"/>
        <v>"Свои 31" - Белгородская область, Старый Оскол</v>
      </c>
      <c r="H17" s="69" t="s">
        <v>144</v>
      </c>
      <c r="I17" s="60">
        <v>15</v>
      </c>
      <c r="J17" t="s">
        <v>178</v>
      </c>
      <c r="L17" s="83" t="s">
        <v>174</v>
      </c>
      <c r="M17" s="95" t="s">
        <v>30</v>
      </c>
      <c r="N17" s="112"/>
      <c r="O17" s="113">
        <v>2</v>
      </c>
    </row>
    <row r="18" spans="1:15" s="69" customFormat="1" x14ac:dyDescent="0.25">
      <c r="A18" s="60">
        <v>16</v>
      </c>
      <c r="B18" s="58" t="s">
        <v>149</v>
      </c>
      <c r="C18" s="58" t="s">
        <v>148</v>
      </c>
      <c r="D18" s="58" t="s">
        <v>147</v>
      </c>
      <c r="E18" s="80" t="s">
        <v>109</v>
      </c>
      <c r="F18" s="59" t="str">
        <f t="shared" si="0"/>
        <v>"Ума палата" - Курская область</v>
      </c>
      <c r="H18" s="69" t="s">
        <v>149</v>
      </c>
      <c r="I18" s="60">
        <v>16</v>
      </c>
      <c r="J18" t="s">
        <v>182</v>
      </c>
      <c r="L18" s="99" t="s">
        <v>178</v>
      </c>
      <c r="M18" s="99" t="s">
        <v>40</v>
      </c>
      <c r="N18" s="115"/>
      <c r="O18" s="114">
        <v>6</v>
      </c>
    </row>
    <row r="19" spans="1:15" s="69" customFormat="1" x14ac:dyDescent="0.25">
      <c r="A19" s="60">
        <v>17</v>
      </c>
      <c r="B19" s="58" t="s">
        <v>150</v>
      </c>
      <c r="C19" s="58" t="s">
        <v>43</v>
      </c>
      <c r="D19" s="58" t="s">
        <v>44</v>
      </c>
      <c r="E19" s="80" t="s">
        <v>78</v>
      </c>
      <c r="F19" s="59" t="str">
        <f t="shared" si="0"/>
        <v>"Тамбовские волки" - Тамбовская область</v>
      </c>
      <c r="H19" s="69" t="s">
        <v>150</v>
      </c>
      <c r="I19" s="60">
        <v>17</v>
      </c>
      <c r="J19" t="s">
        <v>173</v>
      </c>
      <c r="L19" s="82" t="s">
        <v>178</v>
      </c>
      <c r="M19" s="98" t="s">
        <v>144</v>
      </c>
      <c r="N19" s="110"/>
      <c r="O19" s="110">
        <v>15</v>
      </c>
    </row>
    <row r="20" spans="1:15" s="69" customFormat="1" x14ac:dyDescent="0.25">
      <c r="A20" s="69">
        <v>18</v>
      </c>
      <c r="B20" s="58" t="s">
        <v>171</v>
      </c>
      <c r="C20" s="58" t="s">
        <v>184</v>
      </c>
      <c r="D20" s="58" t="s">
        <v>185</v>
      </c>
      <c r="E20" s="80" t="s">
        <v>186</v>
      </c>
      <c r="F20" s="59" t="str">
        <f t="shared" ref="F20" si="1">CONCATENATE($F$1,B20,$F$1," - ",C20)</f>
        <v>"Ладья" - Тверская область</v>
      </c>
      <c r="H20" s="69" t="s">
        <v>171</v>
      </c>
      <c r="I20" s="69">
        <v>18</v>
      </c>
      <c r="J20" s="69" t="s">
        <v>183</v>
      </c>
      <c r="L20" s="83" t="s">
        <v>175</v>
      </c>
      <c r="M20" s="83" t="s">
        <v>45</v>
      </c>
      <c r="N20" s="112"/>
      <c r="O20" s="113">
        <v>3</v>
      </c>
    </row>
    <row r="21" spans="1:15" s="69" customFormat="1" x14ac:dyDescent="0.25">
      <c r="A21" s="69">
        <v>6</v>
      </c>
      <c r="B21" s="58" t="s">
        <v>107</v>
      </c>
      <c r="C21" s="58" t="s">
        <v>106</v>
      </c>
      <c r="D21" s="58" t="s">
        <v>105</v>
      </c>
      <c r="E21" s="80" t="s">
        <v>104</v>
      </c>
      <c r="F21" s="59" t="str">
        <f t="shared" ref="F21:F31" si="2">CONCATENATE($F$1,B21,$F$1," - ",C21)</f>
        <v>"Плат узорный!" - Московская область, Павловский Посад</v>
      </c>
      <c r="J21" s="45"/>
      <c r="L21" s="81"/>
      <c r="M21" s="81"/>
      <c r="N21" s="60"/>
    </row>
    <row r="22" spans="1:15" s="69" customFormat="1" x14ac:dyDescent="0.25">
      <c r="A22" s="60">
        <v>10</v>
      </c>
      <c r="B22" s="58" t="s">
        <v>114</v>
      </c>
      <c r="C22" s="58" t="s">
        <v>116</v>
      </c>
      <c r="D22" s="58" t="s">
        <v>115</v>
      </c>
      <c r="E22" s="80" t="s">
        <v>79</v>
      </c>
      <c r="F22" s="59" t="str">
        <f t="shared" si="2"/>
        <v>"Мыслитель" - Московская область, Лотошино</v>
      </c>
      <c r="L22" s="81"/>
      <c r="M22" s="96"/>
      <c r="N22" s="60"/>
    </row>
    <row r="23" spans="1:15" x14ac:dyDescent="0.25">
      <c r="A23" s="60">
        <v>12</v>
      </c>
      <c r="B23" s="58" t="s">
        <v>120</v>
      </c>
      <c r="C23" s="58" t="s">
        <v>119</v>
      </c>
      <c r="D23" s="58" t="s">
        <v>117</v>
      </c>
      <c r="E23" s="80" t="s">
        <v>118</v>
      </c>
      <c r="F23" s="59" t="str">
        <f t="shared" si="2"/>
        <v>"Летучий Голландец" - Московская область, Протвино</v>
      </c>
      <c r="G23" s="69"/>
      <c r="K23" s="69"/>
      <c r="L23" s="81"/>
      <c r="M23" s="96"/>
      <c r="N23" s="60"/>
    </row>
    <row r="24" spans="1:15" x14ac:dyDescent="0.25">
      <c r="A24" s="60">
        <v>15</v>
      </c>
      <c r="B24" s="58" t="s">
        <v>123</v>
      </c>
      <c r="C24" s="58" t="s">
        <v>122</v>
      </c>
      <c r="D24" s="58" t="s">
        <v>121</v>
      </c>
      <c r="E24" s="80" t="s">
        <v>104</v>
      </c>
      <c r="F24" s="59" t="str">
        <f t="shared" si="2"/>
        <v>"Город Чайковского" - Московская область, Клин</v>
      </c>
      <c r="G24" s="69"/>
      <c r="K24" s="69"/>
      <c r="L24" s="81"/>
      <c r="M24" s="96"/>
      <c r="N24" s="60"/>
    </row>
    <row r="25" spans="1:15" x14ac:dyDescent="0.25">
      <c r="A25" s="60">
        <v>16</v>
      </c>
      <c r="B25" s="58" t="s">
        <v>127</v>
      </c>
      <c r="C25" s="58" t="s">
        <v>126</v>
      </c>
      <c r="D25" s="58" t="s">
        <v>124</v>
      </c>
      <c r="E25" s="80" t="s">
        <v>125</v>
      </c>
      <c r="F25" s="59" t="str">
        <f t="shared" si="2"/>
        <v>"Огонёк" - Московская область, Бронницы</v>
      </c>
      <c r="G25" s="69"/>
      <c r="K25" s="69"/>
      <c r="L25" s="81"/>
      <c r="M25" s="96"/>
      <c r="N25" s="60"/>
    </row>
    <row r="26" spans="1:15" x14ac:dyDescent="0.25">
      <c r="A26" s="60">
        <v>17</v>
      </c>
      <c r="B26" s="58" t="s">
        <v>131</v>
      </c>
      <c r="C26" s="58" t="s">
        <v>130</v>
      </c>
      <c r="D26" s="58" t="s">
        <v>128</v>
      </c>
      <c r="E26" s="94" t="s">
        <v>129</v>
      </c>
      <c r="F26" s="59" t="str">
        <f t="shared" si="2"/>
        <v>"Середа" - Ивановская область</v>
      </c>
      <c r="G26" s="69"/>
      <c r="H26" s="69"/>
      <c r="K26" s="69"/>
      <c r="L26" s="81"/>
      <c r="M26" s="96"/>
      <c r="N26" s="60"/>
    </row>
    <row r="27" spans="1:15" x14ac:dyDescent="0.25">
      <c r="A27" s="60">
        <v>21</v>
      </c>
      <c r="B27" s="58" t="s">
        <v>135</v>
      </c>
      <c r="C27" s="58" t="s">
        <v>134</v>
      </c>
      <c r="D27" s="58" t="s">
        <v>132</v>
      </c>
      <c r="E27" s="80" t="s">
        <v>133</v>
      </c>
      <c r="F27" s="59" t="str">
        <f t="shared" si="2"/>
        <v>"Покорители вершин" - Московская область, Раменское</v>
      </c>
      <c r="G27" s="60"/>
      <c r="J27" s="69"/>
      <c r="K27" s="69"/>
      <c r="L27" s="81"/>
      <c r="M27" s="96"/>
      <c r="N27" s="60"/>
    </row>
    <row r="28" spans="1:15" x14ac:dyDescent="0.25">
      <c r="A28" s="60">
        <v>22</v>
      </c>
      <c r="B28" s="58" t="s">
        <v>93</v>
      </c>
      <c r="C28" s="58" t="s">
        <v>137</v>
      </c>
      <c r="D28" s="58" t="s">
        <v>136</v>
      </c>
      <c r="E28" s="80" t="s">
        <v>118</v>
      </c>
      <c r="F28" s="59" t="str">
        <f t="shared" si="2"/>
        <v>"Самовар" - Московская область, Ивантеевка</v>
      </c>
      <c r="G28" s="60"/>
      <c r="H28" s="69"/>
      <c r="I28" s="69"/>
      <c r="J28" s="69"/>
      <c r="K28" s="69"/>
      <c r="L28" s="81"/>
      <c r="M28" s="96"/>
      <c r="N28" s="60"/>
    </row>
    <row r="29" spans="1:15" x14ac:dyDescent="0.25">
      <c r="A29" s="60">
        <v>23</v>
      </c>
      <c r="B29" s="58" t="s">
        <v>140</v>
      </c>
      <c r="C29" s="58" t="s">
        <v>139</v>
      </c>
      <c r="D29" s="58" t="s">
        <v>138</v>
      </c>
      <c r="E29" s="80" t="s">
        <v>109</v>
      </c>
      <c r="F29" s="59" t="str">
        <f t="shared" si="2"/>
        <v>"Михайловские" - Рязанская область, Михайловский р-н</v>
      </c>
      <c r="G29" s="60"/>
      <c r="H29" s="69"/>
      <c r="I29" s="69"/>
      <c r="J29" s="69"/>
      <c r="K29" s="69"/>
      <c r="L29" s="81"/>
      <c r="M29" s="96"/>
      <c r="N29" s="60"/>
    </row>
    <row r="30" spans="1:15" x14ac:dyDescent="0.25">
      <c r="A30" s="60">
        <v>28</v>
      </c>
      <c r="B30" s="58" t="s">
        <v>35</v>
      </c>
      <c r="C30" s="58" t="s">
        <v>36</v>
      </c>
      <c r="D30" s="58" t="s">
        <v>37</v>
      </c>
      <c r="E30" s="94" t="s">
        <v>151</v>
      </c>
      <c r="F30" s="59" t="str">
        <f t="shared" si="2"/>
        <v>"Орлята" - Орловская область</v>
      </c>
      <c r="G30" s="60"/>
      <c r="H30" s="69"/>
      <c r="I30" s="69"/>
      <c r="J30" s="69"/>
      <c r="K30" s="69"/>
      <c r="L30" s="81"/>
      <c r="M30" s="81"/>
      <c r="N30" s="60"/>
    </row>
    <row r="31" spans="1:15" x14ac:dyDescent="0.25">
      <c r="A31" s="60">
        <v>29</v>
      </c>
      <c r="B31" s="58" t="s">
        <v>155</v>
      </c>
      <c r="C31" s="58" t="s">
        <v>154</v>
      </c>
      <c r="D31" s="58" t="s">
        <v>152</v>
      </c>
      <c r="E31" s="94" t="s">
        <v>153</v>
      </c>
      <c r="F31" s="59" t="str">
        <f t="shared" si="2"/>
        <v>"Тульские пряники" - Тульская область</v>
      </c>
      <c r="G31" s="60"/>
      <c r="H31" s="69"/>
      <c r="I31" s="69"/>
      <c r="J31" s="69"/>
      <c r="K31" s="69"/>
      <c r="L31" s="81"/>
      <c r="M31" s="58"/>
      <c r="N31" s="60"/>
    </row>
    <row r="32" spans="1:15" x14ac:dyDescent="0.25">
      <c r="A32" s="60"/>
      <c r="B32" s="58"/>
      <c r="C32" s="58"/>
      <c r="D32" s="58"/>
      <c r="E32" s="37"/>
      <c r="F32" s="59"/>
      <c r="L32" s="81"/>
      <c r="M32" s="58"/>
    </row>
    <row r="33" spans="1:13" ht="374.25" customHeight="1" x14ac:dyDescent="0.25">
      <c r="A33" s="60"/>
      <c r="B33" s="136" t="s">
        <v>195</v>
      </c>
      <c r="C33" s="136"/>
      <c r="D33" s="136"/>
      <c r="E33" s="136"/>
      <c r="F33" s="136"/>
      <c r="G33" s="136"/>
      <c r="L33" s="81"/>
      <c r="M33" s="58"/>
    </row>
    <row r="34" spans="1:13" x14ac:dyDescent="0.25">
      <c r="A34" s="60"/>
      <c r="B34" s="58"/>
      <c r="C34" s="58"/>
      <c r="D34" s="58"/>
      <c r="E34" s="37"/>
      <c r="F34" s="59"/>
      <c r="L34" s="81"/>
      <c r="M34" s="58"/>
    </row>
  </sheetData>
  <sortState xmlns:xlrd2="http://schemas.microsoft.com/office/spreadsheetml/2017/richdata2" ref="O3:Q20">
    <sortCondition ref="Q3:Q20"/>
    <sortCondition ref="O3:O20"/>
  </sortState>
  <mergeCells count="1">
    <mergeCell ref="B33:G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9"/>
  <sheetViews>
    <sheetView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5.85546875" style="69" customWidth="1"/>
    <col min="2" max="2" width="19.42578125" style="69" customWidth="1"/>
    <col min="3" max="3" width="12.42578125" style="69" customWidth="1"/>
    <col min="4" max="4" width="10.42578125" style="69" customWidth="1"/>
    <col min="5" max="5" width="86.140625" style="69" customWidth="1"/>
    <col min="6" max="6" width="37.42578125" style="69" customWidth="1"/>
    <col min="7" max="7" width="7.140625" style="69" bestFit="1" customWidth="1"/>
    <col min="8" max="8" width="9.5703125" style="69" customWidth="1"/>
    <col min="9" max="9" width="63.42578125" style="105" customWidth="1"/>
    <col min="10" max="10" width="3.5703125" style="69" customWidth="1"/>
    <col min="11" max="16384" width="9.140625" style="69"/>
  </cols>
  <sheetData>
    <row r="1" spans="1:18" ht="18.75" x14ac:dyDescent="0.3">
      <c r="A1" s="4" t="s">
        <v>158</v>
      </c>
      <c r="E1" s="73"/>
      <c r="F1" s="73"/>
      <c r="H1" s="100"/>
      <c r="I1" s="104"/>
      <c r="J1" s="100"/>
      <c r="K1" s="100"/>
      <c r="L1" s="100"/>
      <c r="M1" s="100"/>
      <c r="N1" s="100"/>
      <c r="O1" s="100"/>
    </row>
    <row r="2" spans="1:18" x14ac:dyDescent="0.25">
      <c r="A2" s="69" t="s">
        <v>166</v>
      </c>
      <c r="B2" s="69" t="s">
        <v>165</v>
      </c>
      <c r="C2" s="69" t="s">
        <v>159</v>
      </c>
      <c r="D2" s="69" t="s">
        <v>164</v>
      </c>
      <c r="E2" s="69" t="s">
        <v>160</v>
      </c>
      <c r="F2" s="69" t="s">
        <v>161</v>
      </c>
      <c r="G2" s="69" t="s">
        <v>68</v>
      </c>
      <c r="H2" s="100" t="s">
        <v>162</v>
      </c>
      <c r="I2" s="106" t="s">
        <v>163</v>
      </c>
      <c r="J2" s="100"/>
      <c r="K2" s="100"/>
      <c r="L2" s="100"/>
      <c r="M2" s="100"/>
      <c r="N2" s="100"/>
      <c r="O2" s="100"/>
    </row>
    <row r="3" spans="1:18" ht="74.25" x14ac:dyDescent="0.25">
      <c r="A3" s="27">
        <v>1</v>
      </c>
      <c r="B3" s="102" t="s">
        <v>168</v>
      </c>
      <c r="C3" s="103"/>
      <c r="D3" s="103" t="s">
        <v>5</v>
      </c>
      <c r="E3" s="103" t="s">
        <v>241</v>
      </c>
      <c r="F3" s="103" t="s">
        <v>280</v>
      </c>
      <c r="G3" s="32">
        <v>1</v>
      </c>
      <c r="H3" s="109">
        <v>1</v>
      </c>
      <c r="I3" s="117" t="s">
        <v>243</v>
      </c>
      <c r="J3" s="100"/>
      <c r="K3" s="100"/>
      <c r="L3" s="100"/>
      <c r="M3" s="100"/>
      <c r="N3" s="81"/>
      <c r="O3" s="81"/>
      <c r="P3" s="60"/>
      <c r="Q3" s="60"/>
      <c r="R3" s="44"/>
    </row>
    <row r="4" spans="1:18" ht="33.75" x14ac:dyDescent="0.25">
      <c r="A4" s="27">
        <v>2</v>
      </c>
      <c r="B4" s="102" t="s">
        <v>30</v>
      </c>
      <c r="C4" s="103"/>
      <c r="D4" s="103" t="s">
        <v>6</v>
      </c>
      <c r="E4" s="103" t="s">
        <v>240</v>
      </c>
      <c r="F4" s="103" t="s">
        <v>249</v>
      </c>
      <c r="G4" s="32">
        <v>1</v>
      </c>
      <c r="H4" s="109">
        <v>1</v>
      </c>
      <c r="I4" s="108" t="s">
        <v>248</v>
      </c>
      <c r="J4" s="100"/>
      <c r="K4" s="100"/>
      <c r="L4" s="100"/>
      <c r="M4" s="100"/>
      <c r="N4" s="81"/>
      <c r="O4" s="81"/>
      <c r="P4" s="60"/>
      <c r="Q4" s="60"/>
      <c r="R4" s="44"/>
    </row>
    <row r="5" spans="1:18" ht="90.75" x14ac:dyDescent="0.25">
      <c r="A5" s="27">
        <v>3</v>
      </c>
      <c r="B5" s="102" t="s">
        <v>45</v>
      </c>
      <c r="C5" s="103"/>
      <c r="D5" s="103" t="s">
        <v>7</v>
      </c>
      <c r="E5" s="103" t="s">
        <v>239</v>
      </c>
      <c r="F5" s="103" t="s">
        <v>393</v>
      </c>
      <c r="G5" s="32">
        <v>1</v>
      </c>
      <c r="H5" s="109">
        <v>1</v>
      </c>
      <c r="I5" s="117" t="s">
        <v>270</v>
      </c>
      <c r="J5" s="100"/>
      <c r="K5" s="100"/>
      <c r="L5" s="100"/>
      <c r="M5" s="100"/>
      <c r="N5" s="81"/>
      <c r="O5" s="100"/>
      <c r="P5" s="60"/>
      <c r="Q5" s="60"/>
      <c r="R5" s="44"/>
    </row>
    <row r="6" spans="1:18" ht="82.5" x14ac:dyDescent="0.25">
      <c r="A6" s="27">
        <v>4</v>
      </c>
      <c r="B6" s="102" t="s">
        <v>27</v>
      </c>
      <c r="C6" s="103"/>
      <c r="D6" s="103" t="s">
        <v>8</v>
      </c>
      <c r="E6" s="103" t="s">
        <v>238</v>
      </c>
      <c r="F6" s="103" t="s">
        <v>361</v>
      </c>
      <c r="G6" s="32">
        <v>1</v>
      </c>
      <c r="H6" s="109">
        <v>1</v>
      </c>
      <c r="I6" s="117" t="s">
        <v>360</v>
      </c>
      <c r="J6" s="100"/>
      <c r="K6" s="100"/>
      <c r="L6" s="100"/>
      <c r="M6" s="100"/>
      <c r="N6" s="81"/>
      <c r="O6" s="81"/>
      <c r="P6" s="60"/>
      <c r="Q6" s="60"/>
      <c r="R6" s="58"/>
    </row>
    <row r="7" spans="1:18" ht="90" x14ac:dyDescent="0.25">
      <c r="A7" s="27">
        <v>5</v>
      </c>
      <c r="B7" s="102" t="s">
        <v>23</v>
      </c>
      <c r="C7" s="103" t="s">
        <v>222</v>
      </c>
      <c r="D7" s="103" t="s">
        <v>9</v>
      </c>
      <c r="E7" s="103" t="s">
        <v>237</v>
      </c>
      <c r="F7" s="119" t="s">
        <v>272</v>
      </c>
      <c r="G7" s="32">
        <v>1</v>
      </c>
      <c r="H7" s="109">
        <v>1</v>
      </c>
      <c r="I7" s="107" t="s">
        <v>271</v>
      </c>
      <c r="J7" s="100"/>
      <c r="K7" s="100"/>
      <c r="L7" s="100"/>
      <c r="M7" s="100"/>
      <c r="N7" s="81"/>
      <c r="O7" s="81"/>
      <c r="P7" s="60"/>
      <c r="Q7" s="60"/>
      <c r="R7" s="58"/>
    </row>
    <row r="8" spans="1:18" ht="123.75" x14ac:dyDescent="0.25">
      <c r="A8" s="9">
        <v>6</v>
      </c>
      <c r="B8" s="102" t="s">
        <v>40</v>
      </c>
      <c r="C8" s="103"/>
      <c r="D8" s="103" t="s">
        <v>10</v>
      </c>
      <c r="E8" s="103" t="s">
        <v>236</v>
      </c>
      <c r="F8" s="103" t="s">
        <v>269</v>
      </c>
      <c r="G8" s="32">
        <v>1</v>
      </c>
      <c r="H8" s="109">
        <v>1</v>
      </c>
      <c r="I8" s="117" t="s">
        <v>255</v>
      </c>
      <c r="J8" s="100"/>
      <c r="K8" s="100"/>
      <c r="L8" s="100"/>
      <c r="M8" s="100"/>
      <c r="N8" s="81"/>
      <c r="O8" s="81"/>
      <c r="P8" s="60"/>
      <c r="Q8" s="60"/>
      <c r="R8" s="58"/>
    </row>
    <row r="9" spans="1:18" ht="33.75" x14ac:dyDescent="0.25">
      <c r="A9" s="9">
        <v>7</v>
      </c>
      <c r="B9" s="102" t="s">
        <v>146</v>
      </c>
      <c r="C9" s="103"/>
      <c r="D9" s="103" t="s">
        <v>11</v>
      </c>
      <c r="E9" s="103" t="s">
        <v>235</v>
      </c>
      <c r="F9" s="103" t="s">
        <v>276</v>
      </c>
      <c r="G9" s="32">
        <v>1</v>
      </c>
      <c r="H9" s="109">
        <v>1</v>
      </c>
      <c r="I9" s="107" t="s">
        <v>277</v>
      </c>
      <c r="J9" s="100"/>
      <c r="K9" s="100"/>
      <c r="L9" s="101"/>
      <c r="M9" s="101"/>
      <c r="N9" s="81"/>
      <c r="O9" s="81"/>
      <c r="P9" s="60"/>
      <c r="Q9" s="60"/>
      <c r="R9" s="58"/>
    </row>
    <row r="10" spans="1:18" ht="33" x14ac:dyDescent="0.25">
      <c r="A10" s="9">
        <v>8</v>
      </c>
      <c r="B10" s="102" t="s">
        <v>24</v>
      </c>
      <c r="C10" s="103"/>
      <c r="D10" s="103" t="s">
        <v>12</v>
      </c>
      <c r="E10" s="103" t="s">
        <v>234</v>
      </c>
      <c r="F10" s="103" t="s">
        <v>247</v>
      </c>
      <c r="G10" s="32">
        <v>1</v>
      </c>
      <c r="H10" s="109">
        <v>1</v>
      </c>
      <c r="I10" s="117" t="s">
        <v>246</v>
      </c>
      <c r="J10" s="100"/>
      <c r="K10" s="100"/>
      <c r="L10" s="100"/>
      <c r="M10" s="100"/>
      <c r="N10" s="81"/>
      <c r="O10" s="81"/>
      <c r="P10" s="60"/>
      <c r="Q10" s="60"/>
    </row>
    <row r="11" spans="1:18" x14ac:dyDescent="0.25">
      <c r="A11" s="27">
        <v>9</v>
      </c>
      <c r="B11" s="102" t="s">
        <v>46</v>
      </c>
      <c r="C11" s="103"/>
      <c r="D11" s="103" t="s">
        <v>13</v>
      </c>
      <c r="E11" s="103" t="s">
        <v>233</v>
      </c>
      <c r="F11" s="103" t="s">
        <v>274</v>
      </c>
      <c r="G11" s="32">
        <v>1</v>
      </c>
      <c r="H11" s="109">
        <v>1</v>
      </c>
      <c r="I11" s="107" t="s">
        <v>275</v>
      </c>
      <c r="J11" s="100"/>
      <c r="K11" s="100"/>
      <c r="L11" s="100"/>
      <c r="M11" s="100"/>
      <c r="N11" s="81"/>
      <c r="O11" s="81"/>
      <c r="P11" s="60"/>
      <c r="Q11" s="60"/>
      <c r="R11" s="58"/>
    </row>
    <row r="12" spans="1:18" x14ac:dyDescent="0.25">
      <c r="A12" s="27">
        <v>10</v>
      </c>
      <c r="B12" s="102" t="s">
        <v>108</v>
      </c>
      <c r="C12" s="103"/>
      <c r="D12" s="103" t="s">
        <v>14</v>
      </c>
      <c r="E12" s="103" t="s">
        <v>232</v>
      </c>
      <c r="F12" s="103" t="s">
        <v>253</v>
      </c>
      <c r="G12" s="32">
        <v>1</v>
      </c>
      <c r="H12" s="109">
        <v>1</v>
      </c>
      <c r="I12" s="107"/>
      <c r="J12" s="100"/>
      <c r="K12" s="100"/>
      <c r="L12" s="100"/>
      <c r="M12" s="100"/>
      <c r="N12" s="81"/>
      <c r="O12" s="81"/>
      <c r="P12" s="60"/>
      <c r="Q12" s="60"/>
      <c r="R12" s="58"/>
    </row>
    <row r="13" spans="1:18" x14ac:dyDescent="0.25">
      <c r="A13" s="27">
        <v>11</v>
      </c>
      <c r="B13" s="102" t="s">
        <v>56</v>
      </c>
      <c r="C13" s="103"/>
      <c r="D13" s="103" t="s">
        <v>91</v>
      </c>
      <c r="E13" s="103" t="s">
        <v>231</v>
      </c>
      <c r="F13" s="103" t="s">
        <v>251</v>
      </c>
      <c r="G13" s="32">
        <v>1</v>
      </c>
      <c r="H13" s="109">
        <v>1</v>
      </c>
      <c r="I13" s="107"/>
      <c r="J13" s="100"/>
      <c r="K13" s="100"/>
      <c r="L13" s="100"/>
      <c r="M13" s="100"/>
      <c r="N13" s="81"/>
      <c r="O13" s="100"/>
      <c r="P13" s="60"/>
      <c r="Q13" s="60"/>
      <c r="R13" s="58"/>
    </row>
    <row r="14" spans="1:18" x14ac:dyDescent="0.25">
      <c r="A14" s="27">
        <v>12</v>
      </c>
      <c r="B14" s="102" t="s">
        <v>51</v>
      </c>
      <c r="C14" s="103"/>
      <c r="D14" s="103" t="s">
        <v>84</v>
      </c>
      <c r="E14" s="103" t="s">
        <v>230</v>
      </c>
      <c r="F14" s="103" t="s">
        <v>250</v>
      </c>
      <c r="G14" s="32">
        <v>1</v>
      </c>
      <c r="H14" s="109">
        <v>1</v>
      </c>
      <c r="I14" s="107"/>
      <c r="J14" s="100"/>
      <c r="K14" s="100"/>
      <c r="L14" s="100"/>
      <c r="M14" s="100"/>
      <c r="N14" s="81"/>
      <c r="O14" s="81"/>
      <c r="P14" s="60"/>
      <c r="Q14" s="60"/>
      <c r="R14" s="58"/>
    </row>
    <row r="15" spans="1:18" ht="22.5" x14ac:dyDescent="0.25">
      <c r="A15" s="27">
        <v>13</v>
      </c>
      <c r="B15" s="102" t="s">
        <v>113</v>
      </c>
      <c r="C15" s="103"/>
      <c r="D15" s="103" t="s">
        <v>85</v>
      </c>
      <c r="E15" s="103" t="s">
        <v>229</v>
      </c>
      <c r="F15" s="103" t="s">
        <v>368</v>
      </c>
      <c r="G15" s="32">
        <v>1</v>
      </c>
      <c r="H15" s="109">
        <v>1</v>
      </c>
      <c r="I15" s="107" t="s">
        <v>242</v>
      </c>
      <c r="J15" s="100"/>
      <c r="K15" s="100"/>
      <c r="L15" s="100"/>
      <c r="M15" s="100"/>
      <c r="N15" s="81"/>
      <c r="O15" s="81"/>
      <c r="P15" s="60"/>
      <c r="Q15" s="60"/>
      <c r="R15" s="58"/>
    </row>
    <row r="16" spans="1:18" x14ac:dyDescent="0.25">
      <c r="A16" s="27">
        <v>14</v>
      </c>
      <c r="B16" s="102" t="s">
        <v>65</v>
      </c>
      <c r="C16" s="103"/>
      <c r="D16" s="103" t="s">
        <v>86</v>
      </c>
      <c r="E16" s="103" t="s">
        <v>228</v>
      </c>
      <c r="F16" s="103" t="s">
        <v>273</v>
      </c>
      <c r="G16" s="32">
        <v>1</v>
      </c>
      <c r="H16" s="109">
        <v>1</v>
      </c>
      <c r="I16" s="107"/>
      <c r="J16" s="100"/>
      <c r="K16" s="100"/>
      <c r="L16" s="100"/>
      <c r="M16" s="100"/>
      <c r="N16" s="81"/>
      <c r="O16" s="81"/>
      <c r="P16" s="60"/>
      <c r="Q16" s="60"/>
      <c r="R16" s="58"/>
    </row>
    <row r="17" spans="1:18" ht="18" x14ac:dyDescent="0.25">
      <c r="A17" s="27">
        <v>15</v>
      </c>
      <c r="B17" s="102" t="s">
        <v>144</v>
      </c>
      <c r="C17" s="103"/>
      <c r="D17" s="103" t="s">
        <v>227</v>
      </c>
      <c r="E17" s="103" t="s">
        <v>226</v>
      </c>
      <c r="F17" s="103" t="s">
        <v>437</v>
      </c>
      <c r="G17" s="32">
        <v>1</v>
      </c>
      <c r="H17" s="109">
        <v>1</v>
      </c>
      <c r="I17" s="118" t="s">
        <v>245</v>
      </c>
      <c r="J17" s="100"/>
      <c r="K17" s="100"/>
      <c r="L17" s="100"/>
      <c r="M17" s="100"/>
      <c r="N17" s="81"/>
      <c r="O17" s="81"/>
      <c r="P17" s="60"/>
      <c r="Q17" s="60"/>
      <c r="R17" s="58"/>
    </row>
    <row r="18" spans="1:18" ht="22.5" x14ac:dyDescent="0.25">
      <c r="A18" s="27">
        <v>16</v>
      </c>
      <c r="B18" s="102" t="s">
        <v>149</v>
      </c>
      <c r="C18" s="103" t="s">
        <v>225</v>
      </c>
      <c r="D18" s="103" t="s">
        <v>224</v>
      </c>
      <c r="E18" s="103" t="s">
        <v>223</v>
      </c>
      <c r="F18" s="103" t="s">
        <v>279</v>
      </c>
      <c r="G18" s="32">
        <v>1</v>
      </c>
      <c r="H18" s="109">
        <v>1</v>
      </c>
      <c r="I18" s="107" t="s">
        <v>278</v>
      </c>
      <c r="J18" s="100"/>
      <c r="K18" s="100"/>
      <c r="L18" s="100"/>
      <c r="M18" s="100"/>
      <c r="N18" s="81"/>
      <c r="O18" s="81"/>
      <c r="P18" s="60"/>
      <c r="Q18" s="60"/>
      <c r="R18" s="58"/>
    </row>
    <row r="19" spans="1:18" x14ac:dyDescent="0.25">
      <c r="A19" s="27">
        <v>17</v>
      </c>
      <c r="B19" s="102" t="s">
        <v>150</v>
      </c>
      <c r="C19" s="103" t="s">
        <v>222</v>
      </c>
      <c r="D19" s="103" t="s">
        <v>220</v>
      </c>
      <c r="E19" s="103" t="s">
        <v>219</v>
      </c>
      <c r="F19" s="103" t="s">
        <v>254</v>
      </c>
      <c r="G19" s="32">
        <v>1</v>
      </c>
      <c r="H19" s="109">
        <v>1</v>
      </c>
      <c r="I19" s="107"/>
      <c r="J19" s="100"/>
      <c r="K19" s="100"/>
      <c r="L19" s="100"/>
      <c r="M19" s="100"/>
      <c r="N19" s="81"/>
      <c r="O19" s="81"/>
      <c r="P19" s="60"/>
      <c r="Q19" s="60"/>
      <c r="R19" s="58"/>
    </row>
    <row r="20" spans="1:18" x14ac:dyDescent="0.25">
      <c r="A20" s="27">
        <v>18</v>
      </c>
      <c r="B20" s="102" t="s">
        <v>171</v>
      </c>
      <c r="C20" s="103"/>
      <c r="D20" s="103" t="s">
        <v>218</v>
      </c>
      <c r="E20" s="103" t="s">
        <v>221</v>
      </c>
      <c r="F20" s="103" t="s">
        <v>252</v>
      </c>
      <c r="G20" s="32">
        <v>1</v>
      </c>
      <c r="H20" s="109">
        <v>1</v>
      </c>
      <c r="I20" s="107"/>
      <c r="J20" s="100"/>
      <c r="K20" s="100"/>
      <c r="L20" s="100"/>
      <c r="M20" s="100"/>
      <c r="N20" s="81"/>
      <c r="O20" s="81"/>
      <c r="P20" s="60"/>
      <c r="Q20" s="60"/>
      <c r="R20" s="58"/>
    </row>
    <row r="21" spans="1:18" x14ac:dyDescent="0.25">
      <c r="A21" s="27"/>
      <c r="B21" s="102"/>
      <c r="C21" s="103"/>
      <c r="D21" s="103"/>
      <c r="E21" s="103"/>
      <c r="F21" s="103"/>
      <c r="G21" s="32"/>
      <c r="H21" s="109"/>
      <c r="I21" s="107"/>
      <c r="N21" s="81"/>
      <c r="O21" s="58"/>
    </row>
    <row r="22" spans="1:18" x14ac:dyDescent="0.25">
      <c r="A22" s="121" t="s">
        <v>308</v>
      </c>
      <c r="B22" s="102" t="s">
        <v>167</v>
      </c>
      <c r="C22" s="103" t="s">
        <v>217</v>
      </c>
      <c r="D22" s="103" t="s">
        <v>308</v>
      </c>
      <c r="E22" s="103" t="s">
        <v>306</v>
      </c>
      <c r="F22" s="103"/>
      <c r="G22" s="32"/>
      <c r="H22" s="109"/>
      <c r="I22" s="107"/>
      <c r="N22" s="81"/>
      <c r="O22" s="58"/>
    </row>
    <row r="23" spans="1:18" x14ac:dyDescent="0.25">
      <c r="A23" s="121" t="s">
        <v>197</v>
      </c>
      <c r="B23" s="102" t="s">
        <v>167</v>
      </c>
      <c r="C23" s="103"/>
      <c r="D23" s="103" t="s">
        <v>197</v>
      </c>
      <c r="E23" s="103" t="s">
        <v>207</v>
      </c>
      <c r="F23" s="103" t="s">
        <v>266</v>
      </c>
      <c r="G23" s="32">
        <v>1</v>
      </c>
      <c r="H23" s="109">
        <v>1</v>
      </c>
      <c r="I23" s="107" t="s">
        <v>265</v>
      </c>
      <c r="N23" s="81"/>
      <c r="O23" s="58"/>
    </row>
    <row r="24" spans="1:18" x14ac:dyDescent="0.25">
      <c r="A24" s="121" t="s">
        <v>198</v>
      </c>
      <c r="B24" s="102" t="s">
        <v>167</v>
      </c>
      <c r="C24" s="103"/>
      <c r="D24" s="103" t="s">
        <v>198</v>
      </c>
      <c r="E24" s="103" t="s">
        <v>208</v>
      </c>
      <c r="F24" s="103" t="s">
        <v>268</v>
      </c>
      <c r="G24" s="32"/>
      <c r="H24" s="109"/>
      <c r="I24" s="107"/>
      <c r="J24" s="100"/>
      <c r="K24" s="100"/>
      <c r="L24" s="100"/>
      <c r="M24" s="100"/>
      <c r="N24" s="81"/>
      <c r="O24" s="81"/>
      <c r="P24" s="60"/>
      <c r="Q24" s="60"/>
      <c r="R24" s="58"/>
    </row>
    <row r="25" spans="1:18" x14ac:dyDescent="0.25">
      <c r="A25" s="121" t="s">
        <v>199</v>
      </c>
      <c r="B25" s="102" t="s">
        <v>167</v>
      </c>
      <c r="C25" s="103"/>
      <c r="D25" s="103" t="s">
        <v>199</v>
      </c>
      <c r="E25" s="103" t="s">
        <v>209</v>
      </c>
      <c r="F25" s="103" t="s">
        <v>258</v>
      </c>
    </row>
    <row r="26" spans="1:18" ht="24" x14ac:dyDescent="0.25">
      <c r="A26" s="121" t="s">
        <v>200</v>
      </c>
      <c r="B26" s="102" t="s">
        <v>167</v>
      </c>
      <c r="C26" s="103"/>
      <c r="D26" s="103" t="s">
        <v>200</v>
      </c>
      <c r="E26" s="103" t="s">
        <v>210</v>
      </c>
      <c r="F26" s="103" t="s">
        <v>260</v>
      </c>
      <c r="I26" s="103" t="s">
        <v>489</v>
      </c>
    </row>
    <row r="27" spans="1:18" x14ac:dyDescent="0.25">
      <c r="A27" s="121" t="s">
        <v>201</v>
      </c>
      <c r="B27" s="102" t="s">
        <v>167</v>
      </c>
      <c r="C27" s="103"/>
      <c r="D27" s="103" t="s">
        <v>201</v>
      </c>
      <c r="E27" s="103" t="s">
        <v>211</v>
      </c>
      <c r="F27" s="103" t="s">
        <v>259</v>
      </c>
      <c r="I27" s="103" t="s">
        <v>419</v>
      </c>
    </row>
    <row r="28" spans="1:18" x14ac:dyDescent="0.25">
      <c r="A28" s="121" t="s">
        <v>202</v>
      </c>
      <c r="B28" s="102" t="s">
        <v>167</v>
      </c>
      <c r="C28" s="103"/>
      <c r="D28" s="103" t="s">
        <v>202</v>
      </c>
      <c r="E28" s="103" t="s">
        <v>212</v>
      </c>
      <c r="F28" s="103" t="s">
        <v>256</v>
      </c>
    </row>
    <row r="29" spans="1:18" x14ac:dyDescent="0.25">
      <c r="A29" s="121" t="s">
        <v>203</v>
      </c>
      <c r="B29" s="102" t="s">
        <v>167</v>
      </c>
      <c r="C29" s="103"/>
      <c r="D29" s="103" t="s">
        <v>203</v>
      </c>
      <c r="E29" s="103" t="s">
        <v>213</v>
      </c>
      <c r="F29" s="103" t="s">
        <v>257</v>
      </c>
    </row>
    <row r="30" spans="1:18" x14ac:dyDescent="0.25">
      <c r="A30" s="121" t="s">
        <v>204</v>
      </c>
      <c r="B30" s="102" t="s">
        <v>167</v>
      </c>
      <c r="C30" s="103"/>
      <c r="D30" s="103" t="s">
        <v>204</v>
      </c>
      <c r="E30" s="103" t="s">
        <v>214</v>
      </c>
      <c r="F30" s="103" t="s">
        <v>267</v>
      </c>
      <c r="I30" s="107" t="s">
        <v>264</v>
      </c>
    </row>
    <row r="31" spans="1:18" ht="22.5" x14ac:dyDescent="0.25">
      <c r="A31" s="121" t="s">
        <v>205</v>
      </c>
      <c r="B31" s="102" t="s">
        <v>167</v>
      </c>
      <c r="C31" s="103"/>
      <c r="D31" s="103" t="s">
        <v>205</v>
      </c>
      <c r="E31" s="103" t="s">
        <v>215</v>
      </c>
      <c r="F31" s="103" t="s">
        <v>263</v>
      </c>
      <c r="I31" s="107" t="s">
        <v>262</v>
      </c>
    </row>
    <row r="32" spans="1:18" x14ac:dyDescent="0.25">
      <c r="A32" s="121" t="s">
        <v>206</v>
      </c>
      <c r="B32" s="102" t="s">
        <v>167</v>
      </c>
      <c r="C32" s="103"/>
      <c r="D32" s="103" t="s">
        <v>206</v>
      </c>
      <c r="E32" s="103" t="s">
        <v>216</v>
      </c>
      <c r="F32" s="103" t="s">
        <v>261</v>
      </c>
      <c r="I32" s="103" t="s">
        <v>404</v>
      </c>
    </row>
    <row r="33" spans="1:9" x14ac:dyDescent="0.25">
      <c r="A33" s="121" t="s">
        <v>196</v>
      </c>
      <c r="B33" s="102" t="s">
        <v>167</v>
      </c>
      <c r="C33" s="103" t="s">
        <v>172</v>
      </c>
      <c r="D33" s="103" t="s">
        <v>196</v>
      </c>
      <c r="E33" s="103" t="s">
        <v>307</v>
      </c>
    </row>
    <row r="34" spans="1:9" x14ac:dyDescent="0.25">
      <c r="A34" s="121" t="s">
        <v>291</v>
      </c>
      <c r="B34" s="102" t="s">
        <v>167</v>
      </c>
      <c r="D34" s="103" t="s">
        <v>291</v>
      </c>
      <c r="E34" s="103" t="s">
        <v>351</v>
      </c>
      <c r="F34" s="121" t="s">
        <v>281</v>
      </c>
      <c r="H34" s="69" t="b">
        <f>F34=I34</f>
        <v>0</v>
      </c>
      <c r="I34" s="120"/>
    </row>
    <row r="35" spans="1:9" x14ac:dyDescent="0.25">
      <c r="A35" s="121" t="s">
        <v>292</v>
      </c>
      <c r="B35" s="102" t="s">
        <v>167</v>
      </c>
      <c r="D35" s="103" t="s">
        <v>292</v>
      </c>
      <c r="E35" s="103" t="s">
        <v>353</v>
      </c>
      <c r="F35" s="121" t="s">
        <v>285</v>
      </c>
      <c r="H35" s="120" t="b">
        <f t="shared" ref="H35:H37" si="0">F35=I35</f>
        <v>1</v>
      </c>
      <c r="I35" s="120" t="s">
        <v>285</v>
      </c>
    </row>
    <row r="36" spans="1:9" x14ac:dyDescent="0.25">
      <c r="A36" s="121" t="s">
        <v>293</v>
      </c>
      <c r="B36" s="102" t="s">
        <v>167</v>
      </c>
      <c r="D36" s="103" t="s">
        <v>293</v>
      </c>
      <c r="E36" s="103" t="s">
        <v>354</v>
      </c>
      <c r="F36" s="121" t="s">
        <v>351</v>
      </c>
      <c r="H36" s="120" t="b">
        <f t="shared" si="0"/>
        <v>0</v>
      </c>
      <c r="I36" s="120" t="s">
        <v>566</v>
      </c>
    </row>
    <row r="37" spans="1:9" x14ac:dyDescent="0.25">
      <c r="A37" s="121" t="s">
        <v>294</v>
      </c>
      <c r="B37" s="102" t="s">
        <v>167</v>
      </c>
      <c r="D37" s="103" t="s">
        <v>294</v>
      </c>
      <c r="E37" s="103" t="s">
        <v>281</v>
      </c>
      <c r="F37" s="121" t="s">
        <v>286</v>
      </c>
      <c r="H37" s="120" t="b">
        <f t="shared" si="0"/>
        <v>1</v>
      </c>
      <c r="I37" s="120" t="s">
        <v>286</v>
      </c>
    </row>
    <row r="38" spans="1:9" x14ac:dyDescent="0.25">
      <c r="A38" s="121" t="s">
        <v>295</v>
      </c>
      <c r="B38" s="102" t="s">
        <v>167</v>
      </c>
      <c r="D38" s="103" t="s">
        <v>295</v>
      </c>
      <c r="E38" s="103" t="s">
        <v>352</v>
      </c>
      <c r="F38" s="121" t="s">
        <v>288</v>
      </c>
      <c r="H38" s="120" t="b">
        <f t="shared" ref="H38:H48" si="1">F38=I38</f>
        <v>1</v>
      </c>
      <c r="I38" s="120" t="s">
        <v>288</v>
      </c>
    </row>
    <row r="39" spans="1:9" x14ac:dyDescent="0.25">
      <c r="A39" s="121" t="s">
        <v>296</v>
      </c>
      <c r="B39" s="102" t="s">
        <v>167</v>
      </c>
      <c r="D39" s="103" t="s">
        <v>296</v>
      </c>
      <c r="E39" s="103" t="s">
        <v>282</v>
      </c>
      <c r="F39" s="121" t="s">
        <v>290</v>
      </c>
      <c r="H39" s="120" t="b">
        <f t="shared" si="1"/>
        <v>1</v>
      </c>
      <c r="I39" s="120" t="s">
        <v>290</v>
      </c>
    </row>
    <row r="40" spans="1:9" ht="22.5" x14ac:dyDescent="0.25">
      <c r="A40" s="121" t="s">
        <v>297</v>
      </c>
      <c r="B40" s="102" t="s">
        <v>167</v>
      </c>
      <c r="D40" s="103" t="s">
        <v>297</v>
      </c>
      <c r="E40" s="103" t="s">
        <v>283</v>
      </c>
      <c r="F40" s="121" t="s">
        <v>284</v>
      </c>
      <c r="H40" s="120" t="b">
        <f t="shared" si="1"/>
        <v>0</v>
      </c>
      <c r="I40" s="120" t="s">
        <v>569</v>
      </c>
    </row>
    <row r="41" spans="1:9" ht="22.5" x14ac:dyDescent="0.25">
      <c r="A41" s="121" t="s">
        <v>298</v>
      </c>
      <c r="B41" s="102" t="s">
        <v>167</v>
      </c>
      <c r="D41" s="103" t="s">
        <v>298</v>
      </c>
      <c r="E41" s="103" t="s">
        <v>284</v>
      </c>
      <c r="F41" s="121" t="s">
        <v>355</v>
      </c>
      <c r="H41" s="120" t="b">
        <f t="shared" si="1"/>
        <v>0</v>
      </c>
      <c r="I41" s="120" t="s">
        <v>568</v>
      </c>
    </row>
    <row r="42" spans="1:9" x14ac:dyDescent="0.25">
      <c r="A42" s="121" t="s">
        <v>299</v>
      </c>
      <c r="B42" s="102" t="s">
        <v>167</v>
      </c>
      <c r="D42" s="103" t="s">
        <v>299</v>
      </c>
      <c r="E42" s="103" t="s">
        <v>285</v>
      </c>
      <c r="F42" s="121" t="s">
        <v>289</v>
      </c>
      <c r="H42" s="120" t="b">
        <f t="shared" si="1"/>
        <v>1</v>
      </c>
      <c r="I42" s="120" t="s">
        <v>289</v>
      </c>
    </row>
    <row r="43" spans="1:9" x14ac:dyDescent="0.25">
      <c r="A43" s="121" t="s">
        <v>300</v>
      </c>
      <c r="B43" s="102" t="s">
        <v>167</v>
      </c>
      <c r="D43" s="103" t="s">
        <v>300</v>
      </c>
      <c r="E43" s="103" t="s">
        <v>286</v>
      </c>
      <c r="F43" s="121" t="s">
        <v>282</v>
      </c>
      <c r="H43" s="120" t="b">
        <f t="shared" si="1"/>
        <v>1</v>
      </c>
      <c r="I43" s="120" t="s">
        <v>282</v>
      </c>
    </row>
    <row r="44" spans="1:9" x14ac:dyDescent="0.25">
      <c r="A44" s="121" t="s">
        <v>301</v>
      </c>
      <c r="B44" s="102" t="s">
        <v>167</v>
      </c>
      <c r="D44" s="103" t="s">
        <v>301</v>
      </c>
      <c r="E44" s="103" t="s">
        <v>287</v>
      </c>
      <c r="F44" s="121" t="s">
        <v>354</v>
      </c>
      <c r="H44" s="120" t="b">
        <f t="shared" si="1"/>
        <v>0</v>
      </c>
      <c r="I44" s="120" t="s">
        <v>567</v>
      </c>
    </row>
    <row r="45" spans="1:9" x14ac:dyDescent="0.25">
      <c r="A45" s="121" t="s">
        <v>302</v>
      </c>
      <c r="B45" s="102" t="s">
        <v>167</v>
      </c>
      <c r="D45" s="103" t="s">
        <v>302</v>
      </c>
      <c r="E45" s="103" t="s">
        <v>288</v>
      </c>
      <c r="F45" s="121" t="s">
        <v>287</v>
      </c>
      <c r="H45" s="120" t="b">
        <f t="shared" si="1"/>
        <v>1</v>
      </c>
      <c r="I45" s="120" t="s">
        <v>287</v>
      </c>
    </row>
    <row r="46" spans="1:9" ht="22.5" x14ac:dyDescent="0.25">
      <c r="A46" s="121" t="s">
        <v>303</v>
      </c>
      <c r="B46" s="102" t="s">
        <v>167</v>
      </c>
      <c r="D46" s="103" t="s">
        <v>303</v>
      </c>
      <c r="E46" s="103" t="s">
        <v>289</v>
      </c>
      <c r="F46" s="121" t="s">
        <v>352</v>
      </c>
      <c r="H46" s="120" t="b">
        <f t="shared" si="1"/>
        <v>0</v>
      </c>
      <c r="I46" s="120" t="s">
        <v>565</v>
      </c>
    </row>
    <row r="47" spans="1:9" x14ac:dyDescent="0.25">
      <c r="A47" s="121" t="s">
        <v>304</v>
      </c>
      <c r="B47" s="102" t="s">
        <v>167</v>
      </c>
      <c r="D47" s="103" t="s">
        <v>304</v>
      </c>
      <c r="E47" s="103" t="s">
        <v>290</v>
      </c>
      <c r="F47" s="121" t="s">
        <v>283</v>
      </c>
      <c r="H47" s="120" t="b">
        <f t="shared" si="1"/>
        <v>1</v>
      </c>
      <c r="I47" s="120" t="s">
        <v>283</v>
      </c>
    </row>
    <row r="48" spans="1:9" ht="22.5" x14ac:dyDescent="0.25">
      <c r="A48" s="121" t="s">
        <v>305</v>
      </c>
      <c r="B48" s="102" t="s">
        <v>167</v>
      </c>
      <c r="D48" s="103" t="s">
        <v>305</v>
      </c>
      <c r="E48" s="103" t="s">
        <v>355</v>
      </c>
      <c r="F48" s="121" t="s">
        <v>353</v>
      </c>
      <c r="H48" s="120" t="b">
        <f t="shared" si="1"/>
        <v>0</v>
      </c>
      <c r="I48" s="120" t="s">
        <v>453</v>
      </c>
    </row>
    <row r="49" spans="4:9" x14ac:dyDescent="0.25">
      <c r="D49" s="120"/>
      <c r="I49" s="120"/>
    </row>
  </sheetData>
  <autoFilter ref="A2:I24" xr:uid="{00000000-0009-0000-0000-000001000000}"/>
  <sortState xmlns:xlrd2="http://schemas.microsoft.com/office/spreadsheetml/2017/richdata2" ref="I34:I46">
    <sortCondition ref="I3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3"/>
  <sheetViews>
    <sheetView tabSelected="1" workbookViewId="0">
      <selection activeCell="K7" sqref="K7"/>
    </sheetView>
  </sheetViews>
  <sheetFormatPr defaultRowHeight="15" x14ac:dyDescent="0.25"/>
  <cols>
    <col min="2" max="2" width="43.5703125" customWidth="1"/>
    <col min="3" max="3" width="14.85546875" style="25" hidden="1" customWidth="1"/>
    <col min="4" max="4" width="9.140625" customWidth="1"/>
    <col min="5" max="6" width="8.85546875" hidden="1" customWidth="1"/>
    <col min="7" max="7" width="0" hidden="1" customWidth="1"/>
  </cols>
  <sheetData>
    <row r="1" spans="1:7" ht="18.75" x14ac:dyDescent="0.3">
      <c r="A1" s="4" t="s">
        <v>641</v>
      </c>
    </row>
    <row r="3" spans="1:7" ht="15.75" thickBot="1" x14ac:dyDescent="0.3">
      <c r="A3" s="53" t="s">
        <v>3</v>
      </c>
      <c r="B3" s="53" t="s">
        <v>4</v>
      </c>
      <c r="C3" s="53" t="s">
        <v>19</v>
      </c>
      <c r="D3" s="54" t="s">
        <v>17</v>
      </c>
      <c r="E3" s="41" t="s">
        <v>20</v>
      </c>
      <c r="G3" s="120"/>
    </row>
    <row r="4" spans="1:7" ht="31.15" customHeight="1" thickTop="1" thickBot="1" x14ac:dyDescent="0.3">
      <c r="A4" s="55" t="s">
        <v>70</v>
      </c>
      <c r="B4" s="17" t="s">
        <v>49</v>
      </c>
      <c r="C4" s="63" t="s">
        <v>30</v>
      </c>
      <c r="D4" s="18">
        <f>VLOOKUP(C4,результаты!$B$5:$C$23,2,0)</f>
        <v>57</v>
      </c>
      <c r="E4">
        <f>_xlfn.RANK.EQ(D4,$D$4:$D$21)</f>
        <v>1</v>
      </c>
      <c r="F4" t="str">
        <f>VLOOKUP(C4,список!$B$3:$F$20,5,0)</f>
        <v>"Весёлые Остроумные Интеллектуалы" - Воронежская область</v>
      </c>
      <c r="G4">
        <f t="shared" ref="G4:G21" si="0">VALUE(A4)</f>
        <v>1</v>
      </c>
    </row>
    <row r="5" spans="1:7" ht="37.5" customHeight="1" thickTop="1" thickBot="1" x14ac:dyDescent="0.3">
      <c r="A5" s="23" t="s">
        <v>71</v>
      </c>
      <c r="B5" s="56" t="s">
        <v>187</v>
      </c>
      <c r="C5" s="62" t="s">
        <v>23</v>
      </c>
      <c r="D5" s="57">
        <f>VLOOKUP(C5,результаты!$B$5:$C$23,2,0)</f>
        <v>56</v>
      </c>
      <c r="E5" s="69">
        <f>_xlfn.RANK.EQ(D5,$D$4:$D$21)</f>
        <v>2</v>
      </c>
      <c r="F5" s="69" t="str">
        <f>VLOOKUP(C5,список!$B$3:$F$20,5,0)</f>
        <v>"Книжные черви" - Владимирская область</v>
      </c>
      <c r="G5" s="120">
        <f t="shared" si="0"/>
        <v>2</v>
      </c>
    </row>
    <row r="6" spans="1:7" ht="37.5" customHeight="1" thickTop="1" thickBot="1" x14ac:dyDescent="0.3">
      <c r="A6" s="55" t="s">
        <v>72</v>
      </c>
      <c r="B6" s="56" t="s">
        <v>170</v>
      </c>
      <c r="C6" s="62" t="s">
        <v>168</v>
      </c>
      <c r="D6" s="57">
        <f>VLOOKUP(C6,результаты!$B$5:$C$23,2,0)</f>
        <v>54</v>
      </c>
      <c r="E6" s="69">
        <f>_xlfn.RANK.EQ(D6,$D$4:$D$21)</f>
        <v>3</v>
      </c>
      <c r="F6" s="69" t="str">
        <f>VLOOKUP(C6,список!$B$3:$F$20,5,0)</f>
        <v>"Виктория – Union Industrials" - Московская область, Воскресенск</v>
      </c>
      <c r="G6" s="120">
        <f t="shared" si="0"/>
        <v>3</v>
      </c>
    </row>
    <row r="7" spans="1:7" ht="31.15" customHeight="1" thickTop="1" thickBot="1" x14ac:dyDescent="0.3">
      <c r="A7" s="23" t="s">
        <v>73</v>
      </c>
      <c r="B7" s="17" t="s">
        <v>60</v>
      </c>
      <c r="C7" s="63" t="s">
        <v>45</v>
      </c>
      <c r="D7" s="18">
        <f>VLOOKUP(C7,результаты!$B$5:$C$23,2,0)</f>
        <v>52</v>
      </c>
      <c r="E7" s="69">
        <f>_xlfn.RANK.EQ(D7,$D$4:$D$21)</f>
        <v>4</v>
      </c>
      <c r="F7" s="69" t="str">
        <f>VLOOKUP(C7,список!$B$3:$F$20,5,0)</f>
        <v>"Профессиональные дилетанты" - Рязанская область</v>
      </c>
      <c r="G7" s="120">
        <f t="shared" si="0"/>
        <v>4</v>
      </c>
    </row>
    <row r="8" spans="1:7" ht="31.15" customHeight="1" thickTop="1" thickBot="1" x14ac:dyDescent="0.3">
      <c r="A8" s="55" t="s">
        <v>74</v>
      </c>
      <c r="B8" s="56" t="s">
        <v>188</v>
      </c>
      <c r="C8" s="62" t="s">
        <v>146</v>
      </c>
      <c r="D8" s="57">
        <f>VLOOKUP(C8,результаты!$B$5:$C$23,2,0)</f>
        <v>49</v>
      </c>
      <c r="E8" s="69">
        <f>_xlfn.RANK.EQ(D8,$D$4:$D$21)</f>
        <v>5</v>
      </c>
      <c r="F8" s="69" t="str">
        <f>VLOOKUP(C8,список!$B$3:$F$20,5,0)</f>
        <v>"В гостях у сказки!" - Московская область, Балашиха</v>
      </c>
      <c r="G8" s="120">
        <f t="shared" si="0"/>
        <v>5</v>
      </c>
    </row>
    <row r="9" spans="1:7" ht="31.15" customHeight="1" thickTop="1" thickBot="1" x14ac:dyDescent="0.3">
      <c r="A9" s="23" t="s">
        <v>75</v>
      </c>
      <c r="B9" s="17" t="s">
        <v>47</v>
      </c>
      <c r="C9" s="63" t="s">
        <v>24</v>
      </c>
      <c r="D9" s="18">
        <f>VLOOKUP(C9,результаты!$B$5:$C$23,2,0)</f>
        <v>46</v>
      </c>
      <c r="E9" s="69">
        <f t="shared" ref="E9:E21" si="1">_xlfn.RANK.EQ(D9,$D$4:$D$21)</f>
        <v>6</v>
      </c>
      <c r="F9" s="69" t="str">
        <f>VLOOKUP(C9,список!$B$3:$F$20,5,0)</f>
        <v>"Мыслители" - Брянская область</v>
      </c>
      <c r="G9" s="120">
        <f t="shared" si="0"/>
        <v>6</v>
      </c>
    </row>
    <row r="10" spans="1:7" ht="31.15" customHeight="1" thickTop="1" thickBot="1" x14ac:dyDescent="0.3">
      <c r="A10" s="55" t="s">
        <v>643</v>
      </c>
      <c r="B10" s="56" t="s">
        <v>48</v>
      </c>
      <c r="C10" s="62" t="s">
        <v>27</v>
      </c>
      <c r="D10" s="57">
        <f>VLOOKUP(C10,результаты!$B$5:$C$23,2,0)</f>
        <v>44</v>
      </c>
      <c r="E10" s="69">
        <f t="shared" si="1"/>
        <v>7</v>
      </c>
      <c r="F10" s="69" t="str">
        <f>VLOOKUP(C10,список!$B$3:$F$20,5,0)</f>
        <v>"Завтра будет" - Смоленская область, Десногорск</v>
      </c>
      <c r="G10" s="120">
        <f t="shared" si="0"/>
        <v>7</v>
      </c>
    </row>
    <row r="11" spans="1:7" ht="31.15" customHeight="1" thickTop="1" thickBot="1" x14ac:dyDescent="0.3">
      <c r="A11" s="23" t="s">
        <v>644</v>
      </c>
      <c r="B11" s="56" t="s">
        <v>50</v>
      </c>
      <c r="C11" s="62" t="s">
        <v>40</v>
      </c>
      <c r="D11" s="57">
        <f>VLOOKUP(C11,результаты!$B$5:$C$23,2,0)</f>
        <v>44</v>
      </c>
      <c r="E11" s="69">
        <f t="shared" si="1"/>
        <v>7</v>
      </c>
      <c r="F11" s="69" t="str">
        <f>VLOOKUP(C11,список!$B$3:$F$20,5,0)</f>
        <v>"Эдельвейс" - Московская область, Подольск</v>
      </c>
      <c r="G11" s="120">
        <f t="shared" si="0"/>
        <v>8</v>
      </c>
    </row>
    <row r="12" spans="1:7" ht="31.15" customHeight="1" thickTop="1" thickBot="1" x14ac:dyDescent="0.3">
      <c r="A12" s="55" t="s">
        <v>76</v>
      </c>
      <c r="B12" s="17" t="s">
        <v>192</v>
      </c>
      <c r="C12" s="63" t="s">
        <v>149</v>
      </c>
      <c r="D12" s="18">
        <f>VLOOKUP(C12,результаты!$B$5:$C$23,2,0)</f>
        <v>36</v>
      </c>
      <c r="E12" s="69">
        <f t="shared" si="1"/>
        <v>9</v>
      </c>
      <c r="F12" s="69" t="str">
        <f>VLOOKUP(C12,список!$B$3:$F$20,5,0)</f>
        <v>"Ума палата" - Курская область</v>
      </c>
      <c r="G12" s="120">
        <f t="shared" si="0"/>
        <v>9</v>
      </c>
    </row>
    <row r="13" spans="1:7" s="69" customFormat="1" ht="31.15" customHeight="1" thickTop="1" thickBot="1" x14ac:dyDescent="0.3">
      <c r="A13" s="23" t="s">
        <v>645</v>
      </c>
      <c r="B13" s="17" t="s">
        <v>61</v>
      </c>
      <c r="C13" s="63" t="s">
        <v>56</v>
      </c>
      <c r="D13" s="18">
        <f>VLOOKUP(C13,результаты!$B$5:$C$23,2,0)</f>
        <v>33</v>
      </c>
      <c r="E13" s="69">
        <f t="shared" si="1"/>
        <v>10</v>
      </c>
      <c r="F13" s="69" t="str">
        <f>VLOOKUP(C13,список!$B$3:$F$20,5,0)</f>
        <v>"Неунывающие оптимисты" - Калужская область</v>
      </c>
      <c r="G13" s="120">
        <f t="shared" si="0"/>
        <v>10</v>
      </c>
    </row>
    <row r="14" spans="1:7" s="69" customFormat="1" ht="31.15" customHeight="1" thickTop="1" thickBot="1" x14ac:dyDescent="0.3">
      <c r="A14" s="55" t="s">
        <v>646</v>
      </c>
      <c r="B14" s="56" t="s">
        <v>194</v>
      </c>
      <c r="C14" s="62" t="s">
        <v>171</v>
      </c>
      <c r="D14" s="57">
        <f>VLOOKUP(C14,результаты!$B$5:$C$23,2,0)</f>
        <v>33</v>
      </c>
      <c r="E14" s="69">
        <f t="shared" si="1"/>
        <v>10</v>
      </c>
      <c r="F14" s="69" t="str">
        <f>VLOOKUP(C14,список!$B$3:$F$20,5,0)</f>
        <v>"Ладья" - Тверская область</v>
      </c>
      <c r="G14" s="120">
        <f t="shared" si="0"/>
        <v>11</v>
      </c>
    </row>
    <row r="15" spans="1:7" s="69" customFormat="1" ht="31.15" customHeight="1" thickTop="1" thickBot="1" x14ac:dyDescent="0.3">
      <c r="A15" s="23" t="s">
        <v>94</v>
      </c>
      <c r="B15" s="17" t="s">
        <v>189</v>
      </c>
      <c r="C15" s="63" t="s">
        <v>108</v>
      </c>
      <c r="D15" s="18">
        <f>VLOOKUP(C15,результаты!$B$5:$C$23,2,0)</f>
        <v>32</v>
      </c>
      <c r="E15" s="69">
        <f t="shared" si="1"/>
        <v>12</v>
      </c>
      <c r="F15" s="69" t="str">
        <f>VLOOKUP(C15,список!$B$3:$F$20,5,0)</f>
        <v>"Дружные" - Московская область, Егорьевск</v>
      </c>
      <c r="G15" s="120">
        <f t="shared" si="0"/>
        <v>12</v>
      </c>
    </row>
    <row r="16" spans="1:7" s="69" customFormat="1" ht="31.15" customHeight="1" thickTop="1" thickBot="1" x14ac:dyDescent="0.3">
      <c r="A16" s="55" t="s">
        <v>95</v>
      </c>
      <c r="B16" s="17" t="s">
        <v>190</v>
      </c>
      <c r="C16" s="63" t="s">
        <v>113</v>
      </c>
      <c r="D16" s="18">
        <f>VLOOKUP(C16,результаты!$B$5:$C$23,2,0)</f>
        <v>31</v>
      </c>
      <c r="E16" s="69">
        <f t="shared" si="1"/>
        <v>13</v>
      </c>
      <c r="F16" s="69" t="str">
        <f>VLOOKUP(C16,список!$B$3:$F$20,5,0)</f>
        <v>"Видновчане" - Московская область, Ленинский р-н</v>
      </c>
      <c r="G16" s="120">
        <f t="shared" si="0"/>
        <v>13</v>
      </c>
    </row>
    <row r="17" spans="1:7" s="69" customFormat="1" ht="31.15" customHeight="1" thickTop="1" thickBot="1" x14ac:dyDescent="0.3">
      <c r="A17" s="23" t="s">
        <v>96</v>
      </c>
      <c r="B17" s="17" t="s">
        <v>64</v>
      </c>
      <c r="C17" s="63" t="s">
        <v>46</v>
      </c>
      <c r="D17" s="18">
        <f>VLOOKUP(C17,результаты!$B$5:$C$23,2,0)</f>
        <v>29</v>
      </c>
      <c r="E17" s="69">
        <f t="shared" si="1"/>
        <v>14</v>
      </c>
      <c r="F17" s="69" t="str">
        <f>VLOOKUP(C17,список!$B$3:$F$20,5,0)</f>
        <v>"Звезда" - Московская область, Серпухов</v>
      </c>
      <c r="G17" s="120">
        <f t="shared" si="0"/>
        <v>14</v>
      </c>
    </row>
    <row r="18" spans="1:7" s="69" customFormat="1" ht="31.15" customHeight="1" thickTop="1" thickBot="1" x14ac:dyDescent="0.3">
      <c r="A18" s="55" t="s">
        <v>97</v>
      </c>
      <c r="B18" s="56" t="s">
        <v>59</v>
      </c>
      <c r="C18" s="62" t="s">
        <v>51</v>
      </c>
      <c r="D18" s="57">
        <f>VLOOKUP(C18,результаты!$B$5:$C$23,2,0)</f>
        <v>28</v>
      </c>
      <c r="E18" s="69">
        <f t="shared" si="1"/>
        <v>15</v>
      </c>
      <c r="F18" s="69" t="str">
        <f>VLOOKUP(C18,список!$B$3:$F$20,5,0)</f>
        <v>"Случайные пассажиры" - Липецкая область</v>
      </c>
      <c r="G18" s="120">
        <f t="shared" si="0"/>
        <v>15</v>
      </c>
    </row>
    <row r="19" spans="1:7" s="69" customFormat="1" ht="31.15" customHeight="1" thickTop="1" thickBot="1" x14ac:dyDescent="0.3">
      <c r="A19" s="23" t="s">
        <v>98</v>
      </c>
      <c r="B19" s="56" t="s">
        <v>67</v>
      </c>
      <c r="C19" s="62" t="s">
        <v>65</v>
      </c>
      <c r="D19" s="57">
        <f>VLOOKUP(C19,результаты!$B$5:$C$23,2,0)</f>
        <v>20</v>
      </c>
      <c r="E19" s="69">
        <f t="shared" si="1"/>
        <v>16</v>
      </c>
      <c r="F19" s="69" t="str">
        <f>VLOOKUP(C19,список!$B$3:$F$20,5,0)</f>
        <v>"Феникс" - Москва</v>
      </c>
      <c r="G19" s="120">
        <f t="shared" si="0"/>
        <v>16</v>
      </c>
    </row>
    <row r="20" spans="1:7" s="69" customFormat="1" ht="31.15" customHeight="1" thickTop="1" thickBot="1" x14ac:dyDescent="0.3">
      <c r="A20" s="55" t="s">
        <v>99</v>
      </c>
      <c r="B20" s="56" t="s">
        <v>193</v>
      </c>
      <c r="C20" s="62" t="s">
        <v>150</v>
      </c>
      <c r="D20" s="57">
        <f>VLOOKUP(C20,результаты!$B$5:$C$23,2,0)</f>
        <v>14</v>
      </c>
      <c r="E20" s="69">
        <f t="shared" si="1"/>
        <v>17</v>
      </c>
      <c r="F20" s="69" t="str">
        <f>VLOOKUP(C20,список!$B$3:$F$20,5,0)</f>
        <v>"Тамбовские волки" - Тамбовская область</v>
      </c>
      <c r="G20" s="120">
        <f t="shared" si="0"/>
        <v>17</v>
      </c>
    </row>
    <row r="21" spans="1:7" s="69" customFormat="1" ht="31.15" customHeight="1" thickTop="1" thickBot="1" x14ac:dyDescent="0.3">
      <c r="A21" s="23" t="s">
        <v>100</v>
      </c>
      <c r="B21" s="17" t="s">
        <v>191</v>
      </c>
      <c r="C21" s="63" t="s">
        <v>144</v>
      </c>
      <c r="D21" s="18">
        <f>VLOOKUP(C21,результаты!$B$5:$C$23,2,0)</f>
        <v>10</v>
      </c>
      <c r="E21" s="69">
        <f t="shared" si="1"/>
        <v>18</v>
      </c>
      <c r="F21" s="69" t="str">
        <f>VLOOKUP(C21,список!$B$3:$F$20,5,0)</f>
        <v>"Свои 31" - Белгородская область, Старый Оскол</v>
      </c>
      <c r="G21" s="120">
        <f t="shared" si="0"/>
        <v>18</v>
      </c>
    </row>
    <row r="22" spans="1:7" ht="10.15" customHeight="1" thickTop="1" thickBot="1" x14ac:dyDescent="0.3">
      <c r="A22" s="55"/>
      <c r="B22" s="56"/>
      <c r="C22" s="62"/>
      <c r="D22" s="18"/>
      <c r="F22" s="69"/>
      <c r="G22" s="120"/>
    </row>
    <row r="23" spans="1:7" ht="10.15" customHeight="1" thickTop="1" x14ac:dyDescent="0.25"/>
  </sheetData>
  <sortState xmlns:xlrd2="http://schemas.microsoft.com/office/spreadsheetml/2017/richdata2" ref="G4:J21">
    <sortCondition ref="H4:H21"/>
    <sortCondition ref="G4:G21"/>
  </sortState>
  <phoneticPr fontId="31" type="noConversion"/>
  <conditionalFormatting sqref="E4:E23">
    <cfRule type="colorScale" priority="283">
      <colorScale>
        <cfvo type="min"/>
        <cfvo type="num" val="4"/>
        <cfvo type="max"/>
        <color rgb="FF008000"/>
        <color rgb="FFFFFF00"/>
        <color theme="0"/>
      </colorScale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Z26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1" sqref="C1"/>
    </sheetView>
  </sheetViews>
  <sheetFormatPr defaultRowHeight="15" outlineLevelCol="1" x14ac:dyDescent="0.25"/>
  <cols>
    <col min="1" max="1" width="6.28515625" customWidth="1"/>
    <col min="2" max="2" width="24.5703125" customWidth="1"/>
    <col min="3" max="3" width="7.7109375" style="3" customWidth="1"/>
    <col min="4" max="13" width="5.5703125" style="2" customWidth="1"/>
    <col min="14" max="19" width="5.28515625" style="2" customWidth="1"/>
    <col min="20" max="21" width="5.28515625" customWidth="1"/>
    <col min="22" max="22" width="6" style="69" customWidth="1"/>
    <col min="23" max="23" width="6.85546875" style="69" customWidth="1"/>
    <col min="24" max="32" width="5.28515625" style="69" hidden="1" customWidth="1" outlineLevel="1"/>
    <col min="33" max="33" width="6.28515625" style="69" hidden="1" customWidth="1" outlineLevel="1"/>
    <col min="34" max="34" width="6" style="69" customWidth="1" collapsed="1"/>
    <col min="35" max="40" width="5.28515625" style="69" hidden="1" customWidth="1" outlineLevel="1"/>
    <col min="41" max="41" width="5" style="69" hidden="1" customWidth="1" outlineLevel="1"/>
    <col min="42" max="43" width="5.42578125" style="69" hidden="1" customWidth="1" outlineLevel="1"/>
    <col min="44" max="44" width="5.85546875" style="69" hidden="1" customWidth="1" outlineLevel="1"/>
    <col min="45" max="45" width="6" style="69" customWidth="1" collapsed="1"/>
    <col min="46" max="50" width="6.28515625" hidden="1" customWidth="1" outlineLevel="1"/>
    <col min="51" max="51" width="6" style="69" customWidth="1" collapsed="1"/>
    <col min="52" max="52" width="5" customWidth="1"/>
  </cols>
  <sheetData>
    <row r="1" spans="1:52" ht="18.75" x14ac:dyDescent="0.3">
      <c r="C1" s="4" t="s">
        <v>641</v>
      </c>
    </row>
    <row r="3" spans="1:52" ht="30" x14ac:dyDescent="0.25">
      <c r="A3" s="19" t="s">
        <v>3</v>
      </c>
      <c r="B3" s="19" t="s">
        <v>4</v>
      </c>
      <c r="C3" s="20" t="s">
        <v>0</v>
      </c>
      <c r="D3" s="122">
        <v>1</v>
      </c>
      <c r="E3" s="122">
        <v>2</v>
      </c>
      <c r="F3" s="122">
        <v>3</v>
      </c>
      <c r="G3" s="122">
        <v>4</v>
      </c>
      <c r="H3" s="122">
        <v>5</v>
      </c>
      <c r="I3" s="122">
        <v>6</v>
      </c>
      <c r="J3" s="122">
        <v>7</v>
      </c>
      <c r="K3" s="122">
        <v>8</v>
      </c>
      <c r="L3" s="122">
        <v>9</v>
      </c>
      <c r="M3" s="122">
        <v>10</v>
      </c>
      <c r="N3" s="123">
        <v>11</v>
      </c>
      <c r="O3" s="123">
        <v>12</v>
      </c>
      <c r="P3" s="122">
        <v>13</v>
      </c>
      <c r="Q3" s="122">
        <v>14</v>
      </c>
      <c r="R3" s="122">
        <v>15</v>
      </c>
      <c r="S3" s="122">
        <v>16</v>
      </c>
      <c r="T3" s="122">
        <v>17</v>
      </c>
      <c r="U3" s="122">
        <v>18</v>
      </c>
      <c r="V3" s="123">
        <v>19</v>
      </c>
      <c r="W3" s="123">
        <v>20</v>
      </c>
      <c r="X3" s="123" t="s">
        <v>197</v>
      </c>
      <c r="Y3" s="123" t="s">
        <v>198</v>
      </c>
      <c r="Z3" s="123" t="s">
        <v>199</v>
      </c>
      <c r="AA3" s="123" t="s">
        <v>200</v>
      </c>
      <c r="AB3" s="123" t="s">
        <v>201</v>
      </c>
      <c r="AC3" s="123" t="s">
        <v>202</v>
      </c>
      <c r="AD3" s="123" t="s">
        <v>203</v>
      </c>
      <c r="AE3" s="123" t="s">
        <v>204</v>
      </c>
      <c r="AF3" s="123" t="s">
        <v>205</v>
      </c>
      <c r="AG3" s="123" t="s">
        <v>206</v>
      </c>
      <c r="AH3" s="123" t="s">
        <v>311</v>
      </c>
      <c r="AI3" s="123" t="s">
        <v>291</v>
      </c>
      <c r="AJ3" s="123" t="s">
        <v>292</v>
      </c>
      <c r="AK3" s="123" t="s">
        <v>293</v>
      </c>
      <c r="AL3" s="123" t="s">
        <v>294</v>
      </c>
      <c r="AM3" s="123" t="s">
        <v>295</v>
      </c>
      <c r="AN3" s="123" t="s">
        <v>296</v>
      </c>
      <c r="AO3" s="123" t="s">
        <v>297</v>
      </c>
      <c r="AP3" s="123" t="s">
        <v>298</v>
      </c>
      <c r="AQ3" s="123" t="s">
        <v>299</v>
      </c>
      <c r="AR3" s="123" t="s">
        <v>300</v>
      </c>
      <c r="AS3" s="123" t="s">
        <v>309</v>
      </c>
      <c r="AT3" s="123" t="s">
        <v>301</v>
      </c>
      <c r="AU3" s="123" t="s">
        <v>302</v>
      </c>
      <c r="AV3" s="123" t="s">
        <v>312</v>
      </c>
      <c r="AW3" s="123" t="s">
        <v>304</v>
      </c>
      <c r="AX3" s="123" t="s">
        <v>305</v>
      </c>
      <c r="AY3" s="123" t="s">
        <v>310</v>
      </c>
      <c r="AZ3" s="124" t="s">
        <v>22</v>
      </c>
    </row>
    <row r="4" spans="1:52" s="9" customFormat="1" ht="27.6" customHeight="1" thickBot="1" x14ac:dyDescent="0.3">
      <c r="A4" s="11"/>
      <c r="B4" s="12" t="s">
        <v>15</v>
      </c>
      <c r="C4" s="13">
        <f t="shared" ref="C4:C22" si="0">IF(D4="",0,D4)+IF(F4="",0,F4)+IF(G4="",0,G4)+IF(H4="",0,H4)+IF(E4="",0,E4)+IF(I4="",0,I4)+IF(J4="",0,J4)+IF(K4="",0,K4)+IF(L4="",0,L4)+IF(M4="",0,M4)+IF(N4="",0,N4)+IF(AZ4="",0,AZ4)+IF(O4="",0,O4)+IF(Q4="",0,Q4)+IF(R4="",0,R4)+IF(S4="",0,S4)+IF(P4="",0,P4)+IF(T4="",0,T4)+IF(U4="",0,U4)+IF(V4="",0,V4)+IF(W4="",0,W4)</f>
        <v>79</v>
      </c>
      <c r="D4" s="13">
        <f>'ответы команд'!F4</f>
        <v>3</v>
      </c>
      <c r="E4" s="13">
        <f>'ответы команд'!H4</f>
        <v>3</v>
      </c>
      <c r="F4" s="13">
        <f>'ответы команд'!J4</f>
        <v>3</v>
      </c>
      <c r="G4" s="13">
        <f>'ответы команд'!L4</f>
        <v>3</v>
      </c>
      <c r="H4" s="13">
        <f>'ответы команд'!N4</f>
        <v>3</v>
      </c>
      <c r="I4" s="13">
        <f>'ответы команд'!P4</f>
        <v>3</v>
      </c>
      <c r="J4" s="13">
        <f>'ответы команд'!R4</f>
        <v>3</v>
      </c>
      <c r="K4" s="13">
        <f>'ответы команд'!T4</f>
        <v>3</v>
      </c>
      <c r="L4" s="13">
        <f>'ответы команд'!V4</f>
        <v>3</v>
      </c>
      <c r="M4" s="13">
        <f>'ответы команд'!X4</f>
        <v>3</v>
      </c>
      <c r="N4" s="13">
        <f>'ответы команд'!Z4</f>
        <v>3</v>
      </c>
      <c r="O4" s="13">
        <f>'ответы команд'!AB4</f>
        <v>3</v>
      </c>
      <c r="P4" s="13">
        <f>'ответы команд'!AD4</f>
        <v>3</v>
      </c>
      <c r="Q4" s="13">
        <f>'ответы команд'!AF4</f>
        <v>3</v>
      </c>
      <c r="R4" s="13">
        <f>'ответы команд'!AH4</f>
        <v>3</v>
      </c>
      <c r="S4" s="13">
        <f>'ответы команд'!AJ4</f>
        <v>3</v>
      </c>
      <c r="T4" s="13">
        <f>'ответы команд'!AL4</f>
        <v>3</v>
      </c>
      <c r="U4" s="13">
        <f>'ответы команд'!AN4</f>
        <v>3</v>
      </c>
      <c r="V4" s="13">
        <f>'ответы команд'!AP4</f>
        <v>10</v>
      </c>
      <c r="W4" s="13">
        <f>'ответы команд'!AR4</f>
        <v>15</v>
      </c>
      <c r="X4" s="13">
        <f>'ответы команд'!AT4</f>
        <v>1</v>
      </c>
      <c r="Y4" s="13">
        <f>'ответы команд'!AV4</f>
        <v>1</v>
      </c>
      <c r="Z4" s="13">
        <f>'ответы команд'!AX4</f>
        <v>1</v>
      </c>
      <c r="AA4" s="13">
        <f>'ответы команд'!AZ4</f>
        <v>1</v>
      </c>
      <c r="AB4" s="13">
        <f>'ответы команд'!BB4</f>
        <v>1</v>
      </c>
      <c r="AC4" s="13">
        <f>'ответы команд'!BD4</f>
        <v>1</v>
      </c>
      <c r="AD4" s="13">
        <f>'ответы команд'!BF4</f>
        <v>1</v>
      </c>
      <c r="AE4" s="13">
        <f>'ответы команд'!BH4</f>
        <v>1</v>
      </c>
      <c r="AF4" s="13">
        <f>'ответы команд'!BJ4</f>
        <v>1</v>
      </c>
      <c r="AG4" s="13">
        <f>'ответы команд'!BL4</f>
        <v>1</v>
      </c>
      <c r="AH4" s="13">
        <f>'ответы команд'!BM4</f>
        <v>10</v>
      </c>
      <c r="AI4" s="13">
        <f>'ответы команд'!BO4</f>
        <v>1</v>
      </c>
      <c r="AJ4" s="13">
        <f>'ответы команд'!BQ4</f>
        <v>1</v>
      </c>
      <c r="AK4" s="13">
        <f>'ответы команд'!BS4</f>
        <v>1</v>
      </c>
      <c r="AL4" s="13">
        <f>'ответы команд'!BU4</f>
        <v>1</v>
      </c>
      <c r="AM4" s="13">
        <f>'ответы команд'!BW4</f>
        <v>1</v>
      </c>
      <c r="AN4" s="13">
        <f>'ответы команд'!BY4</f>
        <v>1</v>
      </c>
      <c r="AO4" s="13">
        <f>'ответы команд'!CA4</f>
        <v>1</v>
      </c>
      <c r="AP4" s="13">
        <f>'ответы команд'!CC4</f>
        <v>1</v>
      </c>
      <c r="AQ4" s="13">
        <f>'ответы команд'!CE4</f>
        <v>1</v>
      </c>
      <c r="AR4" s="13">
        <f>'ответы команд'!CG4</f>
        <v>1</v>
      </c>
      <c r="AS4" s="13">
        <f>'ответы команд'!CH4</f>
        <v>10</v>
      </c>
      <c r="AT4" s="13">
        <f>'ответы команд'!CJ4</f>
        <v>1</v>
      </c>
      <c r="AU4" s="13">
        <f>'ответы команд'!CL4</f>
        <v>1</v>
      </c>
      <c r="AV4" s="13">
        <f>'ответы команд'!CN4</f>
        <v>1</v>
      </c>
      <c r="AW4" s="13">
        <f>'ответы команд'!CP4</f>
        <v>1</v>
      </c>
      <c r="AX4" s="13">
        <f>'ответы команд'!CR4</f>
        <v>1</v>
      </c>
      <c r="AY4" s="13">
        <f>'ответы команд'!CS4</f>
        <v>5</v>
      </c>
      <c r="AZ4" s="13">
        <f>'ответы команд'!CT4</f>
        <v>0</v>
      </c>
    </row>
    <row r="5" spans="1:52" s="9" customFormat="1" ht="27.6" customHeight="1" thickTop="1" thickBot="1" x14ac:dyDescent="0.3">
      <c r="A5" s="22">
        <f>VLOOKUP(B5,кратко!$C$4:$E$21,3,0)</f>
        <v>3</v>
      </c>
      <c r="B5" s="14" t="s">
        <v>168</v>
      </c>
      <c r="C5" s="15">
        <f t="shared" si="0"/>
        <v>54</v>
      </c>
      <c r="D5" s="16">
        <f>'ответы команд'!F5</f>
        <v>3</v>
      </c>
      <c r="E5" s="16">
        <f>'ответы команд'!H5</f>
        <v>0</v>
      </c>
      <c r="F5" s="16">
        <f>'ответы команд'!J5</f>
        <v>3</v>
      </c>
      <c r="G5" s="16">
        <f>'ответы команд'!L5</f>
        <v>3</v>
      </c>
      <c r="H5" s="16">
        <f>'ответы команд'!N5</f>
        <v>3</v>
      </c>
      <c r="I5" s="16">
        <f>'ответы команд'!P5</f>
        <v>0</v>
      </c>
      <c r="J5" s="16">
        <f>'ответы команд'!R5</f>
        <v>3</v>
      </c>
      <c r="K5" s="16">
        <f>'ответы команд'!T5</f>
        <v>0</v>
      </c>
      <c r="L5" s="16">
        <f>'ответы команд'!V5</f>
        <v>0</v>
      </c>
      <c r="M5" s="16">
        <f>'ответы команд'!X5</f>
        <v>3</v>
      </c>
      <c r="N5" s="16">
        <f>'ответы команд'!Z5</f>
        <v>3</v>
      </c>
      <c r="O5" s="16">
        <f>'ответы команд'!AB5</f>
        <v>2</v>
      </c>
      <c r="P5" s="16">
        <f>'ответы команд'!AD5</f>
        <v>3</v>
      </c>
      <c r="Q5" s="16">
        <f>'ответы команд'!AF5</f>
        <v>1</v>
      </c>
      <c r="R5" s="16">
        <f>'ответы команд'!AH5</f>
        <v>1</v>
      </c>
      <c r="S5" s="16">
        <f>'ответы команд'!AJ5</f>
        <v>0</v>
      </c>
      <c r="T5" s="16">
        <f>'ответы команд'!AL5</f>
        <v>3</v>
      </c>
      <c r="U5" s="16">
        <f>'ответы команд'!AN5</f>
        <v>3</v>
      </c>
      <c r="V5" s="16">
        <f>'ответы команд'!AP5</f>
        <v>5</v>
      </c>
      <c r="W5" s="16">
        <f>'ответы команд'!AR5</f>
        <v>15</v>
      </c>
      <c r="X5" s="16">
        <f>'ответы команд'!AT5</f>
        <v>0</v>
      </c>
      <c r="Y5" s="16">
        <f>'ответы команд'!AV5</f>
        <v>0</v>
      </c>
      <c r="Z5" s="16">
        <f>'ответы команд'!AX5</f>
        <v>1</v>
      </c>
      <c r="AA5" s="16">
        <f>'ответы команд'!AZ5</f>
        <v>1</v>
      </c>
      <c r="AB5" s="16">
        <f>'ответы команд'!BB5</f>
        <v>0</v>
      </c>
      <c r="AC5" s="16">
        <f>'ответы команд'!BD5</f>
        <v>1</v>
      </c>
      <c r="AD5" s="16">
        <f>'ответы команд'!BF5</f>
        <v>1</v>
      </c>
      <c r="AE5" s="16">
        <f>'ответы команд'!BH5</f>
        <v>1</v>
      </c>
      <c r="AF5" s="16">
        <f>'ответы команд'!BJ5</f>
        <v>0</v>
      </c>
      <c r="AG5" s="16">
        <f>'ответы команд'!BL5</f>
        <v>0</v>
      </c>
      <c r="AH5" s="16">
        <f>'ответы команд'!BM5</f>
        <v>5</v>
      </c>
      <c r="AI5" s="16">
        <f>'ответы команд'!BO5</f>
        <v>1</v>
      </c>
      <c r="AJ5" s="16">
        <f>'ответы команд'!BQ5</f>
        <v>1</v>
      </c>
      <c r="AK5" s="16">
        <f>'ответы команд'!BS5</f>
        <v>1</v>
      </c>
      <c r="AL5" s="16">
        <f>'ответы команд'!BU5</f>
        <v>1</v>
      </c>
      <c r="AM5" s="16">
        <f>'ответы команд'!BW5</f>
        <v>1</v>
      </c>
      <c r="AN5" s="16">
        <f>'ответы команд'!BY5</f>
        <v>1</v>
      </c>
      <c r="AO5" s="16">
        <f>'ответы команд'!CA5</f>
        <v>1</v>
      </c>
      <c r="AP5" s="16">
        <f>'ответы команд'!CC5</f>
        <v>1</v>
      </c>
      <c r="AQ5" s="16">
        <f>'ответы команд'!CE5</f>
        <v>1</v>
      </c>
      <c r="AR5" s="16">
        <f>'ответы команд'!CG5</f>
        <v>1</v>
      </c>
      <c r="AS5" s="16">
        <f>'ответы команд'!CH5</f>
        <v>10</v>
      </c>
      <c r="AT5" s="16">
        <f>'ответы команд'!CJ5</f>
        <v>1</v>
      </c>
      <c r="AU5" s="16">
        <f>'ответы команд'!CL5</f>
        <v>1</v>
      </c>
      <c r="AV5" s="16">
        <f>'ответы команд'!CN5</f>
        <v>1</v>
      </c>
      <c r="AW5" s="16">
        <f>'ответы команд'!CP5</f>
        <v>1</v>
      </c>
      <c r="AX5" s="16">
        <f>'ответы команд'!CR5</f>
        <v>1</v>
      </c>
      <c r="AY5" s="16">
        <f>'ответы команд'!CS5</f>
        <v>5</v>
      </c>
      <c r="AZ5" s="52">
        <f>'ответы команд'!CT5</f>
        <v>0</v>
      </c>
    </row>
    <row r="6" spans="1:52" s="9" customFormat="1" ht="27.6" customHeight="1" thickTop="1" thickBot="1" x14ac:dyDescent="0.3">
      <c r="A6" s="23">
        <f>VLOOKUP(B6,кратко!$C$4:$E$21,3,0)</f>
        <v>1</v>
      </c>
      <c r="B6" s="17" t="s">
        <v>30</v>
      </c>
      <c r="C6" s="18">
        <f t="shared" si="0"/>
        <v>57</v>
      </c>
      <c r="D6" s="16">
        <f>'ответы команд'!F6</f>
        <v>0</v>
      </c>
      <c r="E6" s="16">
        <f>'ответы команд'!H6</f>
        <v>3</v>
      </c>
      <c r="F6" s="16">
        <f>'ответы команд'!J6</f>
        <v>0</v>
      </c>
      <c r="G6" s="16">
        <f>'ответы команд'!L6</f>
        <v>3</v>
      </c>
      <c r="H6" s="16">
        <f>'ответы команд'!N6</f>
        <v>1</v>
      </c>
      <c r="I6" s="16">
        <f>'ответы команд'!P6</f>
        <v>0</v>
      </c>
      <c r="J6" s="16">
        <f>'ответы команд'!R6</f>
        <v>0</v>
      </c>
      <c r="K6" s="16">
        <f>'ответы команд'!T6</f>
        <v>1</v>
      </c>
      <c r="L6" s="16">
        <f>'ответы команд'!V6</f>
        <v>3</v>
      </c>
      <c r="M6" s="16">
        <f>'ответы команд'!X6</f>
        <v>3</v>
      </c>
      <c r="N6" s="16">
        <f>'ответы команд'!Z6</f>
        <v>3</v>
      </c>
      <c r="O6" s="16">
        <f>'ответы команд'!AB6</f>
        <v>2</v>
      </c>
      <c r="P6" s="16">
        <f>'ответы команд'!AD6</f>
        <v>3</v>
      </c>
      <c r="Q6" s="16">
        <f>'ответы команд'!AF6</f>
        <v>3</v>
      </c>
      <c r="R6" s="16">
        <f>'ответы команд'!AH6</f>
        <v>3</v>
      </c>
      <c r="S6" s="16">
        <f>'ответы команд'!AJ6</f>
        <v>0</v>
      </c>
      <c r="T6" s="16">
        <f>'ответы команд'!AL6</f>
        <v>3</v>
      </c>
      <c r="U6" s="16">
        <f>'ответы команд'!AN6</f>
        <v>3</v>
      </c>
      <c r="V6" s="16">
        <f>'ответы команд'!AP6</f>
        <v>8</v>
      </c>
      <c r="W6" s="16">
        <f>'ответы команд'!AR6</f>
        <v>15</v>
      </c>
      <c r="X6" s="16">
        <f>'ответы команд'!AT6</f>
        <v>0</v>
      </c>
      <c r="Y6" s="16">
        <f>'ответы команд'!AV6</f>
        <v>1</v>
      </c>
      <c r="Z6" s="16">
        <f>'ответы команд'!AX6</f>
        <v>1</v>
      </c>
      <c r="AA6" s="16">
        <f>'ответы команд'!AZ6</f>
        <v>1</v>
      </c>
      <c r="AB6" s="16">
        <f>'ответы команд'!BB6</f>
        <v>1</v>
      </c>
      <c r="AC6" s="16">
        <f>'ответы команд'!BD6</f>
        <v>0</v>
      </c>
      <c r="AD6" s="16">
        <f>'ответы команд'!BF6</f>
        <v>1</v>
      </c>
      <c r="AE6" s="16">
        <f>'ответы команд'!BH6</f>
        <v>1</v>
      </c>
      <c r="AF6" s="16">
        <f>'ответы команд'!BJ6</f>
        <v>1</v>
      </c>
      <c r="AG6" s="16">
        <f>'ответы команд'!BL6</f>
        <v>1</v>
      </c>
      <c r="AH6" s="16">
        <f>'ответы команд'!BM6</f>
        <v>8</v>
      </c>
      <c r="AI6" s="16">
        <f>'ответы команд'!BO6</f>
        <v>1</v>
      </c>
      <c r="AJ6" s="16">
        <f>'ответы команд'!BQ6</f>
        <v>1</v>
      </c>
      <c r="AK6" s="16">
        <f>'ответы команд'!BS6</f>
        <v>1</v>
      </c>
      <c r="AL6" s="16">
        <f>'ответы команд'!BU6</f>
        <v>1</v>
      </c>
      <c r="AM6" s="16">
        <f>'ответы команд'!BW6</f>
        <v>1</v>
      </c>
      <c r="AN6" s="16">
        <f>'ответы команд'!BY6</f>
        <v>1</v>
      </c>
      <c r="AO6" s="16">
        <f>'ответы команд'!CA6</f>
        <v>1</v>
      </c>
      <c r="AP6" s="16">
        <f>'ответы команд'!CC6</f>
        <v>1</v>
      </c>
      <c r="AQ6" s="16">
        <f>'ответы команд'!CE6</f>
        <v>1</v>
      </c>
      <c r="AR6" s="16">
        <f>'ответы команд'!CG6</f>
        <v>1</v>
      </c>
      <c r="AS6" s="16">
        <f>'ответы команд'!CH6</f>
        <v>10</v>
      </c>
      <c r="AT6" s="16">
        <f>'ответы команд'!CJ6</f>
        <v>1</v>
      </c>
      <c r="AU6" s="16">
        <f>'ответы команд'!CL6</f>
        <v>1</v>
      </c>
      <c r="AV6" s="16">
        <f>'ответы команд'!CN6</f>
        <v>1</v>
      </c>
      <c r="AW6" s="16">
        <f>'ответы команд'!CP6</f>
        <v>1</v>
      </c>
      <c r="AX6" s="16">
        <f>'ответы команд'!CR6</f>
        <v>1</v>
      </c>
      <c r="AY6" s="16">
        <f>'ответы команд'!CS6</f>
        <v>5</v>
      </c>
      <c r="AZ6" s="52">
        <f>'ответы команд'!CT6</f>
        <v>0</v>
      </c>
    </row>
    <row r="7" spans="1:52" s="9" customFormat="1" ht="27.6" customHeight="1" thickTop="1" thickBot="1" x14ac:dyDescent="0.3">
      <c r="A7" s="22">
        <f>VLOOKUP(B7,кратко!$C$4:$E$21,3,0)</f>
        <v>4</v>
      </c>
      <c r="B7" s="14" t="s">
        <v>45</v>
      </c>
      <c r="C7" s="15">
        <f t="shared" si="0"/>
        <v>52</v>
      </c>
      <c r="D7" s="16">
        <f>'ответы команд'!F7</f>
        <v>3</v>
      </c>
      <c r="E7" s="16">
        <f>'ответы команд'!H7</f>
        <v>3</v>
      </c>
      <c r="F7" s="16">
        <f>'ответы команд'!J7</f>
        <v>3</v>
      </c>
      <c r="G7" s="16">
        <f>'ответы команд'!L7</f>
        <v>3</v>
      </c>
      <c r="H7" s="16">
        <f>'ответы команд'!N7</f>
        <v>1</v>
      </c>
      <c r="I7" s="16">
        <f>'ответы команд'!P7</f>
        <v>0</v>
      </c>
      <c r="J7" s="16">
        <f>'ответы команд'!R7</f>
        <v>0</v>
      </c>
      <c r="K7" s="16">
        <f>'ответы команд'!T7</f>
        <v>1</v>
      </c>
      <c r="L7" s="16">
        <f>'ответы команд'!V7</f>
        <v>1</v>
      </c>
      <c r="M7" s="16">
        <f>'ответы команд'!X7</f>
        <v>3</v>
      </c>
      <c r="N7" s="16">
        <f>'ответы команд'!Z7</f>
        <v>3</v>
      </c>
      <c r="O7" s="16">
        <f>'ответы команд'!AB7</f>
        <v>1</v>
      </c>
      <c r="P7" s="16">
        <f>'ответы команд'!AD7</f>
        <v>3</v>
      </c>
      <c r="Q7" s="16">
        <f>'ответы команд'!AF7</f>
        <v>1</v>
      </c>
      <c r="R7" s="16">
        <f>'ответы команд'!AH7</f>
        <v>3</v>
      </c>
      <c r="S7" s="16">
        <f>'ответы команд'!AJ7</f>
        <v>0</v>
      </c>
      <c r="T7" s="16">
        <f>'ответы команд'!AL7</f>
        <v>0</v>
      </c>
      <c r="U7" s="16">
        <f>'ответы команд'!AN7</f>
        <v>3</v>
      </c>
      <c r="V7" s="16">
        <f>'ответы команд'!AP7</f>
        <v>5</v>
      </c>
      <c r="W7" s="16">
        <f>'ответы команд'!AR7</f>
        <v>15</v>
      </c>
      <c r="X7" s="16" t="str">
        <f>'ответы команд'!AT7</f>
        <v/>
      </c>
      <c r="Y7" s="16" t="str">
        <f>'ответы команд'!AV7</f>
        <v/>
      </c>
      <c r="Z7" s="16">
        <f>'ответы команд'!AX7</f>
        <v>1</v>
      </c>
      <c r="AA7" s="16">
        <f>'ответы команд'!AZ7</f>
        <v>1</v>
      </c>
      <c r="AB7" s="16" t="str">
        <f>'ответы команд'!BB7</f>
        <v/>
      </c>
      <c r="AC7" s="16">
        <f>'ответы команд'!BD7</f>
        <v>1</v>
      </c>
      <c r="AD7" s="16">
        <f>'ответы команд'!BF7</f>
        <v>1</v>
      </c>
      <c r="AE7" s="16">
        <f>'ответы команд'!BH7</f>
        <v>1</v>
      </c>
      <c r="AF7" s="16">
        <f>'ответы команд'!BJ7</f>
        <v>0</v>
      </c>
      <c r="AG7" s="16">
        <f>'ответы команд'!BL7</f>
        <v>0</v>
      </c>
      <c r="AH7" s="16">
        <f>'ответы команд'!BM7</f>
        <v>5</v>
      </c>
      <c r="AI7" s="16">
        <f>'ответы команд'!BO7</f>
        <v>1</v>
      </c>
      <c r="AJ7" s="16">
        <f>'ответы команд'!BQ7</f>
        <v>1</v>
      </c>
      <c r="AK7" s="16">
        <f>'ответы команд'!BS7</f>
        <v>1</v>
      </c>
      <c r="AL7" s="16">
        <f>'ответы команд'!BU7</f>
        <v>1</v>
      </c>
      <c r="AM7" s="16">
        <f>'ответы команд'!BW7</f>
        <v>1</v>
      </c>
      <c r="AN7" s="16">
        <f>'ответы команд'!BY7</f>
        <v>1</v>
      </c>
      <c r="AO7" s="16">
        <f>'ответы команд'!CA7</f>
        <v>1</v>
      </c>
      <c r="AP7" s="16">
        <f>'ответы команд'!CC7</f>
        <v>1</v>
      </c>
      <c r="AQ7" s="16">
        <f>'ответы команд'!CE7</f>
        <v>1</v>
      </c>
      <c r="AR7" s="16">
        <f>'ответы команд'!CG7</f>
        <v>1</v>
      </c>
      <c r="AS7" s="16">
        <f>'ответы команд'!CH7</f>
        <v>10</v>
      </c>
      <c r="AT7" s="16">
        <f>'ответы команд'!CJ7</f>
        <v>1</v>
      </c>
      <c r="AU7" s="16">
        <f>'ответы команд'!CL7</f>
        <v>1</v>
      </c>
      <c r="AV7" s="16">
        <f>'ответы команд'!CN7</f>
        <v>1</v>
      </c>
      <c r="AW7" s="16">
        <f>'ответы команд'!CP7</f>
        <v>1</v>
      </c>
      <c r="AX7" s="16">
        <f>'ответы команд'!CR7</f>
        <v>1</v>
      </c>
      <c r="AY7" s="16">
        <f>'ответы команд'!CS7</f>
        <v>5</v>
      </c>
      <c r="AZ7" s="52">
        <f>'ответы команд'!CT7</f>
        <v>0</v>
      </c>
    </row>
    <row r="8" spans="1:52" s="9" customFormat="1" ht="27.6" customHeight="1" thickTop="1" thickBot="1" x14ac:dyDescent="0.3">
      <c r="A8" s="23">
        <f>VLOOKUP(B8,кратко!$C$4:$E$21,3,0)</f>
        <v>7</v>
      </c>
      <c r="B8" s="17" t="s">
        <v>27</v>
      </c>
      <c r="C8" s="18">
        <f t="shared" si="0"/>
        <v>44</v>
      </c>
      <c r="D8" s="16">
        <f>'ответы команд'!F8</f>
        <v>0</v>
      </c>
      <c r="E8" s="16">
        <f>'ответы команд'!H8</f>
        <v>0</v>
      </c>
      <c r="F8" s="16">
        <f>'ответы команд'!J8</f>
        <v>0</v>
      </c>
      <c r="G8" s="16">
        <f>'ответы команд'!L8</f>
        <v>3</v>
      </c>
      <c r="H8" s="16">
        <f>'ответы команд'!N8</f>
        <v>1</v>
      </c>
      <c r="I8" s="16">
        <f>'ответы команд'!P8</f>
        <v>0</v>
      </c>
      <c r="J8" s="16">
        <f>'ответы команд'!R8</f>
        <v>0</v>
      </c>
      <c r="K8" s="16">
        <f>'ответы команд'!T8</f>
        <v>0</v>
      </c>
      <c r="L8" s="16">
        <f>'ответы команд'!V8</f>
        <v>1</v>
      </c>
      <c r="M8" s="16">
        <f>'ответы команд'!X8</f>
        <v>3</v>
      </c>
      <c r="N8" s="16">
        <f>'ответы команд'!Z8</f>
        <v>3</v>
      </c>
      <c r="O8" s="16">
        <f>'ответы команд'!AB8</f>
        <v>3</v>
      </c>
      <c r="P8" s="16">
        <f>'ответы команд'!AD8</f>
        <v>3</v>
      </c>
      <c r="Q8" s="16">
        <f>'ответы команд'!AF8</f>
        <v>0</v>
      </c>
      <c r="R8" s="16">
        <f>'ответы команд'!AH8</f>
        <v>3</v>
      </c>
      <c r="S8" s="16">
        <f>'ответы команд'!AJ8</f>
        <v>0</v>
      </c>
      <c r="T8" s="16">
        <f>'ответы команд'!AL8</f>
        <v>0</v>
      </c>
      <c r="U8" s="16">
        <f>'ответы команд'!AN8</f>
        <v>3</v>
      </c>
      <c r="V8" s="16">
        <f>'ответы команд'!AP8</f>
        <v>6</v>
      </c>
      <c r="W8" s="16">
        <f>'ответы команд'!AR8</f>
        <v>15</v>
      </c>
      <c r="X8" s="16" t="str">
        <f>'ответы команд'!AT8</f>
        <v/>
      </c>
      <c r="Y8" s="16">
        <f>'ответы команд'!AV8</f>
        <v>1</v>
      </c>
      <c r="Z8" s="16">
        <f>'ответы команд'!AX8</f>
        <v>1</v>
      </c>
      <c r="AA8" s="16">
        <f>'ответы команд'!AZ8</f>
        <v>1</v>
      </c>
      <c r="AB8" s="16">
        <f>'ответы команд'!BB8</f>
        <v>0</v>
      </c>
      <c r="AC8" s="16">
        <f>'ответы команд'!BD8</f>
        <v>1</v>
      </c>
      <c r="AD8" s="16">
        <f>'ответы команд'!BF8</f>
        <v>1</v>
      </c>
      <c r="AE8" s="16">
        <f>'ответы команд'!BH8</f>
        <v>1</v>
      </c>
      <c r="AF8" s="16">
        <f>'ответы команд'!BJ8</f>
        <v>0</v>
      </c>
      <c r="AG8" s="16">
        <f>'ответы команд'!BL8</f>
        <v>0</v>
      </c>
      <c r="AH8" s="16">
        <f>'ответы команд'!BM8</f>
        <v>6</v>
      </c>
      <c r="AI8" s="16">
        <f>'ответы команд'!BO8</f>
        <v>1</v>
      </c>
      <c r="AJ8" s="16">
        <f>'ответы команд'!BQ8</f>
        <v>1</v>
      </c>
      <c r="AK8" s="16">
        <f>'ответы команд'!BS8</f>
        <v>1</v>
      </c>
      <c r="AL8" s="16">
        <f>'ответы команд'!BU8</f>
        <v>1</v>
      </c>
      <c r="AM8" s="16">
        <f>'ответы команд'!BW8</f>
        <v>1</v>
      </c>
      <c r="AN8" s="16">
        <f>'ответы команд'!BY8</f>
        <v>1</v>
      </c>
      <c r="AO8" s="16">
        <f>'ответы команд'!CA8</f>
        <v>1</v>
      </c>
      <c r="AP8" s="16">
        <f>'ответы команд'!CC8</f>
        <v>1</v>
      </c>
      <c r="AQ8" s="16">
        <f>'ответы команд'!CE8</f>
        <v>1</v>
      </c>
      <c r="AR8" s="16">
        <f>'ответы команд'!CG8</f>
        <v>1</v>
      </c>
      <c r="AS8" s="16">
        <f>'ответы команд'!CH8</f>
        <v>10</v>
      </c>
      <c r="AT8" s="16">
        <f>'ответы команд'!CJ8</f>
        <v>1</v>
      </c>
      <c r="AU8" s="16">
        <f>'ответы команд'!CL8</f>
        <v>1</v>
      </c>
      <c r="AV8" s="16">
        <f>'ответы команд'!CN8</f>
        <v>1</v>
      </c>
      <c r="AW8" s="16">
        <f>'ответы команд'!CP8</f>
        <v>1</v>
      </c>
      <c r="AX8" s="16">
        <f>'ответы команд'!CR8</f>
        <v>1</v>
      </c>
      <c r="AY8" s="16">
        <f>'ответы команд'!CS8</f>
        <v>5</v>
      </c>
      <c r="AZ8" s="52">
        <f>'ответы команд'!CT8</f>
        <v>0</v>
      </c>
    </row>
    <row r="9" spans="1:52" s="9" customFormat="1" ht="27.6" customHeight="1" thickTop="1" thickBot="1" x14ac:dyDescent="0.3">
      <c r="A9" s="67">
        <f>VLOOKUP(B9,кратко!$C$4:$E$21,3,0)</f>
        <v>2</v>
      </c>
      <c r="B9" s="14" t="s">
        <v>23</v>
      </c>
      <c r="C9" s="15">
        <f t="shared" si="0"/>
        <v>56</v>
      </c>
      <c r="D9" s="16">
        <f>'ответы команд'!F9</f>
        <v>3</v>
      </c>
      <c r="E9" s="16">
        <f>'ответы команд'!H9</f>
        <v>0</v>
      </c>
      <c r="F9" s="16">
        <f>'ответы команд'!J9</f>
        <v>3</v>
      </c>
      <c r="G9" s="16">
        <f>'ответы команд'!L9</f>
        <v>3</v>
      </c>
      <c r="H9" s="16">
        <f>'ответы команд'!N9</f>
        <v>3</v>
      </c>
      <c r="I9" s="16">
        <f>'ответы команд'!P9</f>
        <v>0</v>
      </c>
      <c r="J9" s="16">
        <f>'ответы команд'!R9</f>
        <v>0</v>
      </c>
      <c r="K9" s="16">
        <f>'ответы команд'!T9</f>
        <v>0</v>
      </c>
      <c r="L9" s="16">
        <f>'ответы команд'!V9</f>
        <v>2</v>
      </c>
      <c r="M9" s="16">
        <f>'ответы команд'!X9</f>
        <v>3</v>
      </c>
      <c r="N9" s="16">
        <f>'ответы команд'!Z9</f>
        <v>0</v>
      </c>
      <c r="O9" s="16">
        <f>'ответы команд'!AB9</f>
        <v>3</v>
      </c>
      <c r="P9" s="16">
        <f>'ответы команд'!AD9</f>
        <v>3</v>
      </c>
      <c r="Q9" s="16">
        <f>'ответы команд'!AF9</f>
        <v>3</v>
      </c>
      <c r="R9" s="16">
        <f>'ответы команд'!AH9</f>
        <v>3</v>
      </c>
      <c r="S9" s="16">
        <f>'ответы команд'!AJ9</f>
        <v>0</v>
      </c>
      <c r="T9" s="16">
        <f>'ответы команд'!AL9</f>
        <v>3</v>
      </c>
      <c r="U9" s="16">
        <f>'ответы команд'!AN9</f>
        <v>3</v>
      </c>
      <c r="V9" s="16">
        <f>'ответы команд'!AP9</f>
        <v>6</v>
      </c>
      <c r="W9" s="16">
        <f>'ответы команд'!AR9</f>
        <v>15</v>
      </c>
      <c r="X9" s="16" t="str">
        <f>'ответы команд'!AT9</f>
        <v/>
      </c>
      <c r="Y9" s="16">
        <f>'ответы команд'!AV9</f>
        <v>0</v>
      </c>
      <c r="Z9" s="16">
        <f>'ответы команд'!AX9</f>
        <v>1</v>
      </c>
      <c r="AA9" s="16">
        <f>'ответы команд'!AZ9</f>
        <v>1</v>
      </c>
      <c r="AB9" s="16">
        <f>'ответы команд'!BB9</f>
        <v>0</v>
      </c>
      <c r="AC9" s="16">
        <f>'ответы команд'!BD9</f>
        <v>1</v>
      </c>
      <c r="AD9" s="16">
        <f>'ответы команд'!BF9</f>
        <v>1</v>
      </c>
      <c r="AE9" s="16">
        <f>'ответы команд'!BH9</f>
        <v>1</v>
      </c>
      <c r="AF9" s="16" t="str">
        <f>'ответы команд'!BJ9</f>
        <v/>
      </c>
      <c r="AG9" s="16">
        <f>'ответы команд'!BL9</f>
        <v>1</v>
      </c>
      <c r="AH9" s="16">
        <f>'ответы команд'!BM9</f>
        <v>6</v>
      </c>
      <c r="AI9" s="16">
        <f>'ответы команд'!BO9</f>
        <v>1</v>
      </c>
      <c r="AJ9" s="16">
        <f>'ответы команд'!BQ9</f>
        <v>1</v>
      </c>
      <c r="AK9" s="16">
        <f>'ответы команд'!BS9</f>
        <v>1</v>
      </c>
      <c r="AL9" s="16">
        <f>'ответы команд'!BU9</f>
        <v>1</v>
      </c>
      <c r="AM9" s="16">
        <f>'ответы команд'!BW9</f>
        <v>1</v>
      </c>
      <c r="AN9" s="16">
        <f>'ответы команд'!BY9</f>
        <v>1</v>
      </c>
      <c r="AO9" s="16">
        <f>'ответы команд'!CA9</f>
        <v>1</v>
      </c>
      <c r="AP9" s="16">
        <f>'ответы команд'!CC9</f>
        <v>1</v>
      </c>
      <c r="AQ9" s="16">
        <f>'ответы команд'!CE9</f>
        <v>1</v>
      </c>
      <c r="AR9" s="16">
        <f>'ответы команд'!CG9</f>
        <v>1</v>
      </c>
      <c r="AS9" s="16">
        <f>'ответы команд'!CH9</f>
        <v>10</v>
      </c>
      <c r="AT9" s="16">
        <f>'ответы команд'!CJ9</f>
        <v>1</v>
      </c>
      <c r="AU9" s="16">
        <f>'ответы команд'!CL9</f>
        <v>1</v>
      </c>
      <c r="AV9" s="16">
        <f>'ответы команд'!CN9</f>
        <v>1</v>
      </c>
      <c r="AW9" s="16">
        <f>'ответы команд'!CP9</f>
        <v>1</v>
      </c>
      <c r="AX9" s="16">
        <f>'ответы команд'!CR9</f>
        <v>1</v>
      </c>
      <c r="AY9" s="16">
        <f>'ответы команд'!CS9</f>
        <v>5</v>
      </c>
      <c r="AZ9" s="52">
        <f>'ответы команд'!CT9</f>
        <v>0</v>
      </c>
    </row>
    <row r="10" spans="1:52" s="9" customFormat="1" ht="27.6" customHeight="1" thickTop="1" thickBot="1" x14ac:dyDescent="0.3">
      <c r="A10" s="23">
        <f>VLOOKUP(B10,кратко!$C$4:$E$21,3,0)</f>
        <v>7</v>
      </c>
      <c r="B10" s="17" t="s">
        <v>40</v>
      </c>
      <c r="C10" s="18">
        <f t="shared" si="0"/>
        <v>44</v>
      </c>
      <c r="D10" s="16">
        <f>'ответы команд'!F10</f>
        <v>0</v>
      </c>
      <c r="E10" s="16">
        <f>'ответы команд'!H10</f>
        <v>0</v>
      </c>
      <c r="F10" s="16">
        <f>'ответы команд'!J10</f>
        <v>0</v>
      </c>
      <c r="G10" s="16">
        <f>'ответы команд'!L10</f>
        <v>3</v>
      </c>
      <c r="H10" s="16">
        <f>'ответы команд'!N10</f>
        <v>0</v>
      </c>
      <c r="I10" s="16">
        <f>'ответы команд'!P10</f>
        <v>0</v>
      </c>
      <c r="J10" s="16">
        <f>'ответы команд'!R10</f>
        <v>0</v>
      </c>
      <c r="K10" s="16">
        <f>'ответы команд'!T10</f>
        <v>1</v>
      </c>
      <c r="L10" s="16">
        <f>'ответы команд'!V10</f>
        <v>1</v>
      </c>
      <c r="M10" s="16">
        <f>'ответы команд'!X10</f>
        <v>3</v>
      </c>
      <c r="N10" s="16">
        <f>'ответы команд'!Z10</f>
        <v>0</v>
      </c>
      <c r="O10" s="16">
        <f>'ответы команд'!AB10</f>
        <v>3</v>
      </c>
      <c r="P10" s="16">
        <f>'ответы команд'!AD10</f>
        <v>3</v>
      </c>
      <c r="Q10" s="16">
        <f>'ответы команд'!AF10</f>
        <v>1</v>
      </c>
      <c r="R10" s="16">
        <f>'ответы команд'!AH10</f>
        <v>3</v>
      </c>
      <c r="S10" s="16">
        <f>'ответы команд'!AJ10</f>
        <v>0</v>
      </c>
      <c r="T10" s="16">
        <f>'ответы команд'!AL10</f>
        <v>3</v>
      </c>
      <c r="U10" s="16">
        <f>'ответы команд'!AN10</f>
        <v>3</v>
      </c>
      <c r="V10" s="16">
        <f>'ответы команд'!AP10</f>
        <v>5</v>
      </c>
      <c r="W10" s="16">
        <f>'ответы команд'!AR10</f>
        <v>15</v>
      </c>
      <c r="X10" s="16">
        <f>'ответы команд'!AT10</f>
        <v>0</v>
      </c>
      <c r="Y10" s="16">
        <f>'ответы команд'!AV10</f>
        <v>0</v>
      </c>
      <c r="Z10" s="16">
        <f>'ответы команд'!AX10</f>
        <v>1</v>
      </c>
      <c r="AA10" s="16">
        <f>'ответы команд'!AZ10</f>
        <v>1</v>
      </c>
      <c r="AB10" s="16">
        <f>'ответы команд'!BB10</f>
        <v>0</v>
      </c>
      <c r="AC10" s="16">
        <f>'ответы команд'!BD10</f>
        <v>1</v>
      </c>
      <c r="AD10" s="16">
        <f>'ответы команд'!BF10</f>
        <v>1</v>
      </c>
      <c r="AE10" s="16">
        <f>'ответы команд'!BH10</f>
        <v>1</v>
      </c>
      <c r="AF10" s="16">
        <f>'ответы команд'!BJ10</f>
        <v>0</v>
      </c>
      <c r="AG10" s="16">
        <f>'ответы команд'!BL10</f>
        <v>0</v>
      </c>
      <c r="AH10" s="16">
        <f>'ответы команд'!BM10</f>
        <v>5</v>
      </c>
      <c r="AI10" s="16">
        <f>'ответы команд'!BO10</f>
        <v>1</v>
      </c>
      <c r="AJ10" s="16">
        <f>'ответы команд'!BQ10</f>
        <v>1</v>
      </c>
      <c r="AK10" s="16">
        <f>'ответы команд'!BS10</f>
        <v>1</v>
      </c>
      <c r="AL10" s="16">
        <f>'ответы команд'!BU10</f>
        <v>1</v>
      </c>
      <c r="AM10" s="16">
        <f>'ответы команд'!BW10</f>
        <v>1</v>
      </c>
      <c r="AN10" s="16">
        <f>'ответы команд'!BY10</f>
        <v>1</v>
      </c>
      <c r="AO10" s="16">
        <f>'ответы команд'!CA10</f>
        <v>1</v>
      </c>
      <c r="AP10" s="16">
        <f>'ответы команд'!CC10</f>
        <v>1</v>
      </c>
      <c r="AQ10" s="16">
        <f>'ответы команд'!CE10</f>
        <v>1</v>
      </c>
      <c r="AR10" s="16">
        <f>'ответы команд'!CG10</f>
        <v>1</v>
      </c>
      <c r="AS10" s="16">
        <f>'ответы команд'!CH10</f>
        <v>10</v>
      </c>
      <c r="AT10" s="16">
        <f>'ответы команд'!CJ10</f>
        <v>1</v>
      </c>
      <c r="AU10" s="16">
        <f>'ответы команд'!CL10</f>
        <v>1</v>
      </c>
      <c r="AV10" s="16">
        <f>'ответы команд'!CN10</f>
        <v>1</v>
      </c>
      <c r="AW10" s="16">
        <f>'ответы команд'!CP10</f>
        <v>1</v>
      </c>
      <c r="AX10" s="16">
        <f>'ответы команд'!CR10</f>
        <v>1</v>
      </c>
      <c r="AY10" s="16">
        <f>'ответы команд'!CS10</f>
        <v>5</v>
      </c>
      <c r="AZ10" s="52">
        <f>'ответы команд'!CT10</f>
        <v>0</v>
      </c>
    </row>
    <row r="11" spans="1:52" s="9" customFormat="1" ht="27.6" customHeight="1" thickTop="1" thickBot="1" x14ac:dyDescent="0.3">
      <c r="A11" s="22">
        <f>VLOOKUP(B11,кратко!$C$4:$E$21,3,0)</f>
        <v>5</v>
      </c>
      <c r="B11" s="14" t="s">
        <v>146</v>
      </c>
      <c r="C11" s="15">
        <f t="shared" si="0"/>
        <v>49</v>
      </c>
      <c r="D11" s="16">
        <f>'ответы команд'!F11</f>
        <v>3</v>
      </c>
      <c r="E11" s="16">
        <f>'ответы команд'!H11</f>
        <v>0</v>
      </c>
      <c r="F11" s="16">
        <f>'ответы команд'!J11</f>
        <v>3</v>
      </c>
      <c r="G11" s="16">
        <f>'ответы команд'!L11</f>
        <v>3</v>
      </c>
      <c r="H11" s="16">
        <f>'ответы команд'!N11</f>
        <v>3</v>
      </c>
      <c r="I11" s="16" t="str">
        <f>'ответы команд'!P11</f>
        <v/>
      </c>
      <c r="J11" s="16">
        <f>'ответы команд'!R11</f>
        <v>3</v>
      </c>
      <c r="K11" s="16">
        <f>'ответы команд'!T11</f>
        <v>0</v>
      </c>
      <c r="L11" s="16">
        <f>'ответы команд'!V11</f>
        <v>0</v>
      </c>
      <c r="M11" s="16">
        <f>'ответы команд'!X11</f>
        <v>3</v>
      </c>
      <c r="N11" s="16">
        <f>'ответы команд'!Z11</f>
        <v>1</v>
      </c>
      <c r="O11" s="16">
        <f>'ответы команд'!AB11</f>
        <v>0</v>
      </c>
      <c r="P11" s="16">
        <f>'ответы команд'!AD11</f>
        <v>3</v>
      </c>
      <c r="Q11" s="16">
        <f>'ответы команд'!AF11</f>
        <v>1</v>
      </c>
      <c r="R11" s="16">
        <f>'ответы команд'!AH11</f>
        <v>0</v>
      </c>
      <c r="S11" s="16">
        <f>'ответы команд'!AJ11</f>
        <v>3</v>
      </c>
      <c r="T11" s="16">
        <f>'ответы команд'!AL11</f>
        <v>0</v>
      </c>
      <c r="U11" s="16">
        <f>'ответы команд'!AN11</f>
        <v>3</v>
      </c>
      <c r="V11" s="16">
        <f>'ответы команд'!AP11</f>
        <v>5</v>
      </c>
      <c r="W11" s="16">
        <f>'ответы команд'!AR11</f>
        <v>15</v>
      </c>
      <c r="X11" s="16" t="str">
        <f>'ответы команд'!AT11</f>
        <v/>
      </c>
      <c r="Y11" s="16">
        <f>'ответы команд'!AV11</f>
        <v>0</v>
      </c>
      <c r="Z11" s="16">
        <f>'ответы команд'!AX11</f>
        <v>1</v>
      </c>
      <c r="AA11" s="16">
        <f>'ответы команд'!AZ11</f>
        <v>1</v>
      </c>
      <c r="AB11" s="16" t="str">
        <f>'ответы команд'!BB11</f>
        <v/>
      </c>
      <c r="AC11" s="16">
        <f>'ответы команд'!BD11</f>
        <v>1</v>
      </c>
      <c r="AD11" s="16">
        <f>'ответы команд'!BF11</f>
        <v>1</v>
      </c>
      <c r="AE11" s="16">
        <f>'ответы команд'!BH11</f>
        <v>0</v>
      </c>
      <c r="AF11" s="16" t="str">
        <f>'ответы команд'!BJ11</f>
        <v/>
      </c>
      <c r="AG11" s="16">
        <f>'ответы команд'!BL11</f>
        <v>1</v>
      </c>
      <c r="AH11" s="16">
        <f>'ответы команд'!BM11</f>
        <v>5</v>
      </c>
      <c r="AI11" s="16">
        <f>'ответы команд'!BO11</f>
        <v>1</v>
      </c>
      <c r="AJ11" s="16">
        <f>'ответы команд'!BQ11</f>
        <v>1</v>
      </c>
      <c r="AK11" s="16">
        <f>'ответы команд'!BS11</f>
        <v>1</v>
      </c>
      <c r="AL11" s="16">
        <f>'ответы команд'!BU11</f>
        <v>1</v>
      </c>
      <c r="AM11" s="16">
        <f>'ответы команд'!BW11</f>
        <v>1</v>
      </c>
      <c r="AN11" s="16">
        <f>'ответы команд'!BY11</f>
        <v>1</v>
      </c>
      <c r="AO11" s="16">
        <f>'ответы команд'!CA11</f>
        <v>1</v>
      </c>
      <c r="AP11" s="16">
        <f>'ответы команд'!CC11</f>
        <v>1</v>
      </c>
      <c r="AQ11" s="16">
        <f>'ответы команд'!CE11</f>
        <v>1</v>
      </c>
      <c r="AR11" s="16">
        <f>'ответы команд'!CG11</f>
        <v>1</v>
      </c>
      <c r="AS11" s="16">
        <f>'ответы команд'!CH11</f>
        <v>10</v>
      </c>
      <c r="AT11" s="16">
        <f>'ответы команд'!CJ11</f>
        <v>1</v>
      </c>
      <c r="AU11" s="16">
        <f>'ответы команд'!CL11</f>
        <v>1</v>
      </c>
      <c r="AV11" s="16">
        <f>'ответы команд'!CN11</f>
        <v>1</v>
      </c>
      <c r="AW11" s="16">
        <f>'ответы команд'!CP11</f>
        <v>1</v>
      </c>
      <c r="AX11" s="16">
        <f>'ответы команд'!CR11</f>
        <v>1</v>
      </c>
      <c r="AY11" s="16">
        <f>'ответы команд'!CS11</f>
        <v>5</v>
      </c>
      <c r="AZ11" s="52">
        <f>'ответы команд'!CT11</f>
        <v>0</v>
      </c>
    </row>
    <row r="12" spans="1:52" s="9" customFormat="1" ht="27.6" customHeight="1" thickTop="1" thickBot="1" x14ac:dyDescent="0.3">
      <c r="A12" s="23">
        <f>VLOOKUP(B12,кратко!$C$4:$E$21,3,0)</f>
        <v>6</v>
      </c>
      <c r="B12" s="17" t="s">
        <v>24</v>
      </c>
      <c r="C12" s="18">
        <f t="shared" si="0"/>
        <v>46</v>
      </c>
      <c r="D12" s="16">
        <f>'ответы команд'!F12</f>
        <v>0</v>
      </c>
      <c r="E12" s="16">
        <f>'ответы команд'!H12</f>
        <v>0</v>
      </c>
      <c r="F12" s="16">
        <f>'ответы команд'!J12</f>
        <v>3</v>
      </c>
      <c r="G12" s="16">
        <f>'ответы команд'!L12</f>
        <v>3</v>
      </c>
      <c r="H12" s="16">
        <f>'ответы команд'!N12</f>
        <v>1</v>
      </c>
      <c r="I12" s="16">
        <f>'ответы команд'!P12</f>
        <v>0</v>
      </c>
      <c r="J12" s="16">
        <f>'ответы команд'!R12</f>
        <v>0</v>
      </c>
      <c r="K12" s="16">
        <f>'ответы команд'!T12</f>
        <v>1</v>
      </c>
      <c r="L12" s="16">
        <f>'ответы команд'!V12</f>
        <v>0</v>
      </c>
      <c r="M12" s="16">
        <f>'ответы команд'!X12</f>
        <v>3</v>
      </c>
      <c r="N12" s="16">
        <f>'ответы команд'!Z12</f>
        <v>3</v>
      </c>
      <c r="O12" s="16">
        <f>'ответы команд'!AB12</f>
        <v>3</v>
      </c>
      <c r="P12" s="16">
        <f>'ответы команд'!AD12</f>
        <v>3</v>
      </c>
      <c r="Q12" s="16">
        <f>'ответы команд'!AF12</f>
        <v>3</v>
      </c>
      <c r="R12" s="16">
        <f>'ответы команд'!AH12</f>
        <v>0</v>
      </c>
      <c r="S12" s="16">
        <f>'ответы команд'!AJ12</f>
        <v>0</v>
      </c>
      <c r="T12" s="16">
        <f>'ответы команд'!AL12</f>
        <v>3</v>
      </c>
      <c r="U12" s="16">
        <f>'ответы команд'!AN12</f>
        <v>3</v>
      </c>
      <c r="V12" s="16">
        <f>'ответы команд'!AP12</f>
        <v>3</v>
      </c>
      <c r="W12" s="16">
        <f>'ответы команд'!AR12</f>
        <v>14</v>
      </c>
      <c r="X12" s="16" t="str">
        <f>'ответы команд'!AT12</f>
        <v/>
      </c>
      <c r="Y12" s="16">
        <f>'ответы команд'!AV12</f>
        <v>0</v>
      </c>
      <c r="Z12" s="16">
        <f>'ответы команд'!AX12</f>
        <v>1</v>
      </c>
      <c r="AA12" s="16">
        <f>'ответы команд'!AZ12</f>
        <v>1</v>
      </c>
      <c r="AB12" s="16">
        <f>'ответы команд'!BB12</f>
        <v>0</v>
      </c>
      <c r="AC12" s="16">
        <f>'ответы команд'!BD12</f>
        <v>0</v>
      </c>
      <c r="AD12" s="16">
        <f>'ответы команд'!BF12</f>
        <v>1</v>
      </c>
      <c r="AE12" s="16">
        <f>'ответы команд'!BH12</f>
        <v>0</v>
      </c>
      <c r="AF12" s="16" t="str">
        <f>'ответы команд'!BJ12</f>
        <v/>
      </c>
      <c r="AG12" s="16">
        <f>'ответы команд'!BL12</f>
        <v>0</v>
      </c>
      <c r="AH12" s="16">
        <f>'ответы команд'!BM12</f>
        <v>3</v>
      </c>
      <c r="AI12" s="16">
        <f>'ответы команд'!BO12</f>
        <v>1</v>
      </c>
      <c r="AJ12" s="16">
        <f>'ответы команд'!BQ12</f>
        <v>1</v>
      </c>
      <c r="AK12" s="16">
        <f>'ответы команд'!BS12</f>
        <v>1</v>
      </c>
      <c r="AL12" s="16">
        <f>'ответы команд'!BU12</f>
        <v>1</v>
      </c>
      <c r="AM12" s="16">
        <f>'ответы команд'!BW12</f>
        <v>1</v>
      </c>
      <c r="AN12" s="16" t="str">
        <f>'ответы команд'!BY12</f>
        <v/>
      </c>
      <c r="AO12" s="16">
        <f>'ответы команд'!CA12</f>
        <v>1</v>
      </c>
      <c r="AP12" s="16">
        <f>'ответы команд'!CC12</f>
        <v>0.5</v>
      </c>
      <c r="AQ12" s="16">
        <f>'ответы команд'!CE12</f>
        <v>1</v>
      </c>
      <c r="AR12" s="16">
        <f>'ответы команд'!CG12</f>
        <v>1</v>
      </c>
      <c r="AS12" s="16">
        <f>'ответы команд'!CH12</f>
        <v>8.5</v>
      </c>
      <c r="AT12" s="16">
        <f>'ответы команд'!CJ12</f>
        <v>1</v>
      </c>
      <c r="AU12" s="16">
        <f>'ответы команд'!CL12</f>
        <v>1</v>
      </c>
      <c r="AV12" s="16">
        <f>'ответы команд'!CN12</f>
        <v>1</v>
      </c>
      <c r="AW12" s="16">
        <f>'ответы команд'!CP12</f>
        <v>1</v>
      </c>
      <c r="AX12" s="16">
        <f>'ответы команд'!CR12</f>
        <v>1</v>
      </c>
      <c r="AY12" s="16">
        <f>'ответы команд'!CS12</f>
        <v>5</v>
      </c>
      <c r="AZ12" s="52">
        <f>'ответы команд'!CT12</f>
        <v>0</v>
      </c>
    </row>
    <row r="13" spans="1:52" s="9" customFormat="1" ht="27.6" customHeight="1" thickTop="1" thickBot="1" x14ac:dyDescent="0.3">
      <c r="A13" s="22">
        <f>VLOOKUP(B13,кратко!$C$4:$E$21,3,0)</f>
        <v>14</v>
      </c>
      <c r="B13" s="14" t="s">
        <v>46</v>
      </c>
      <c r="C13" s="15">
        <f t="shared" si="0"/>
        <v>29</v>
      </c>
      <c r="D13" s="16">
        <f>'ответы команд'!F13</f>
        <v>0</v>
      </c>
      <c r="E13" s="16">
        <f>'ответы команд'!H13</f>
        <v>0</v>
      </c>
      <c r="F13" s="16" t="str">
        <f>'ответы команд'!J13</f>
        <v/>
      </c>
      <c r="G13" s="16">
        <f>'ответы команд'!L13</f>
        <v>3</v>
      </c>
      <c r="H13" s="16">
        <f>'ответы команд'!N13</f>
        <v>0</v>
      </c>
      <c r="I13" s="16" t="str">
        <f>'ответы команд'!P13</f>
        <v/>
      </c>
      <c r="J13" s="16">
        <f>'ответы команд'!R13</f>
        <v>0</v>
      </c>
      <c r="K13" s="16">
        <f>'ответы команд'!T13</f>
        <v>0</v>
      </c>
      <c r="L13" s="16">
        <f>'ответы команд'!V13</f>
        <v>3</v>
      </c>
      <c r="M13" s="16">
        <f>'ответы команд'!X13</f>
        <v>0</v>
      </c>
      <c r="N13" s="16">
        <f>'ответы команд'!Z13</f>
        <v>0</v>
      </c>
      <c r="O13" s="16">
        <f>'ответы команд'!AB13</f>
        <v>3</v>
      </c>
      <c r="P13" s="16">
        <f>'ответы команд'!AD13</f>
        <v>3</v>
      </c>
      <c r="Q13" s="16">
        <f>'ответы команд'!AF13</f>
        <v>0</v>
      </c>
      <c r="R13" s="16">
        <f>'ответы команд'!AH13</f>
        <v>0</v>
      </c>
      <c r="S13" s="16">
        <f>'ответы команд'!AJ13</f>
        <v>0</v>
      </c>
      <c r="T13" s="16">
        <f>'ответы команд'!AL13</f>
        <v>0</v>
      </c>
      <c r="U13" s="16">
        <f>'ответы команд'!AN13</f>
        <v>3</v>
      </c>
      <c r="V13" s="16">
        <f>'ответы команд'!AP13</f>
        <v>3</v>
      </c>
      <c r="W13" s="16">
        <f>'ответы команд'!AR13</f>
        <v>11</v>
      </c>
      <c r="X13" s="16">
        <f>'ответы команд'!AT13</f>
        <v>0</v>
      </c>
      <c r="Y13" s="16">
        <f>'ответы команд'!AV13</f>
        <v>0</v>
      </c>
      <c r="Z13" s="16">
        <f>'ответы команд'!AX13</f>
        <v>1</v>
      </c>
      <c r="AA13" s="16">
        <f>'ответы команд'!AZ13</f>
        <v>1</v>
      </c>
      <c r="AB13" s="16">
        <f>'ответы команд'!BB13</f>
        <v>0</v>
      </c>
      <c r="AC13" s="16">
        <f>'ответы команд'!BD13</f>
        <v>0</v>
      </c>
      <c r="AD13" s="16">
        <f>'ответы команд'!BF13</f>
        <v>1</v>
      </c>
      <c r="AE13" s="16">
        <f>'ответы команд'!BH13</f>
        <v>0</v>
      </c>
      <c r="AF13" s="16" t="str">
        <f>'ответы команд'!BJ13</f>
        <v/>
      </c>
      <c r="AG13" s="16">
        <f>'ответы команд'!BL13</f>
        <v>0</v>
      </c>
      <c r="AH13" s="16">
        <f>'ответы команд'!BM13</f>
        <v>3</v>
      </c>
      <c r="AI13" s="16">
        <f>'ответы команд'!BO13</f>
        <v>0.5</v>
      </c>
      <c r="AJ13" s="16">
        <f>'ответы команд'!BQ13</f>
        <v>0.5</v>
      </c>
      <c r="AK13" s="16">
        <f>'ответы команд'!BS13</f>
        <v>0.5</v>
      </c>
      <c r="AL13" s="16" t="str">
        <f>'ответы команд'!BU13</f>
        <v/>
      </c>
      <c r="AM13" s="16">
        <f>'ответы команд'!BW13</f>
        <v>0.5</v>
      </c>
      <c r="AN13" s="16">
        <f>'ответы команд'!BY13</f>
        <v>1</v>
      </c>
      <c r="AO13" s="16">
        <f>'ответы команд'!CA13</f>
        <v>1</v>
      </c>
      <c r="AP13" s="16">
        <f>'ответы команд'!CC13</f>
        <v>0.5</v>
      </c>
      <c r="AQ13" s="16">
        <f>'ответы команд'!CE13</f>
        <v>1</v>
      </c>
      <c r="AR13" s="16">
        <f>'ответы команд'!CG13</f>
        <v>1</v>
      </c>
      <c r="AS13" s="16">
        <f>'ответы команд'!CH13</f>
        <v>6.5</v>
      </c>
      <c r="AT13" s="16">
        <f>'ответы команд'!CJ13</f>
        <v>1</v>
      </c>
      <c r="AU13" s="16">
        <f>'ответы команд'!CL13</f>
        <v>1</v>
      </c>
      <c r="AV13" s="16">
        <f>'ответы команд'!CN13</f>
        <v>1</v>
      </c>
      <c r="AW13" s="16">
        <f>'ответы команд'!CP13</f>
        <v>1</v>
      </c>
      <c r="AX13" s="16">
        <f>'ответы команд'!CR13</f>
        <v>0.5</v>
      </c>
      <c r="AY13" s="16">
        <f>'ответы команд'!CS13</f>
        <v>4.5</v>
      </c>
      <c r="AZ13" s="52">
        <f>'ответы команд'!CT13</f>
        <v>0</v>
      </c>
    </row>
    <row r="14" spans="1:52" s="9" customFormat="1" ht="27.6" customHeight="1" thickTop="1" thickBot="1" x14ac:dyDescent="0.3">
      <c r="A14" s="23">
        <f>VLOOKUP(B14,кратко!$C$4:$E$21,3,0)</f>
        <v>12</v>
      </c>
      <c r="B14" s="17" t="s">
        <v>108</v>
      </c>
      <c r="C14" s="18">
        <f t="shared" si="0"/>
        <v>32</v>
      </c>
      <c r="D14" s="16">
        <f>'ответы команд'!F14</f>
        <v>0</v>
      </c>
      <c r="E14" s="16" t="str">
        <f>'ответы команд'!H14</f>
        <v/>
      </c>
      <c r="F14" s="16">
        <f>'ответы команд'!J14</f>
        <v>1</v>
      </c>
      <c r="G14" s="16">
        <f>'ответы команд'!L14</f>
        <v>3</v>
      </c>
      <c r="H14" s="16">
        <f>'ответы команд'!N14</f>
        <v>1</v>
      </c>
      <c r="I14" s="16" t="str">
        <f>'ответы команд'!P14</f>
        <v/>
      </c>
      <c r="J14" s="16" t="str">
        <f>'ответы команд'!R14</f>
        <v/>
      </c>
      <c r="K14" s="16" t="str">
        <f>'ответы команд'!T14</f>
        <v/>
      </c>
      <c r="L14" s="16" t="str">
        <f>'ответы команд'!V14</f>
        <v/>
      </c>
      <c r="M14" s="16">
        <f>'ответы команд'!X14</f>
        <v>3</v>
      </c>
      <c r="N14" s="16" t="str">
        <f>'ответы команд'!Z14</f>
        <v/>
      </c>
      <c r="O14" s="16">
        <f>'ответы команд'!AB14</f>
        <v>3</v>
      </c>
      <c r="P14" s="16">
        <f>'ответы команд'!AD14</f>
        <v>3</v>
      </c>
      <c r="Q14" s="16">
        <f>'ответы команд'!AF14</f>
        <v>3</v>
      </c>
      <c r="R14" s="16" t="str">
        <f>'ответы команд'!AH14</f>
        <v/>
      </c>
      <c r="S14" s="16">
        <f>'ответы команд'!AJ14</f>
        <v>0</v>
      </c>
      <c r="T14" s="16" t="str">
        <f>'ответы команд'!AL14</f>
        <v/>
      </c>
      <c r="U14" s="16">
        <f>'ответы команд'!AN14</f>
        <v>3</v>
      </c>
      <c r="V14" s="16">
        <f>'ответы команд'!AP14</f>
        <v>1</v>
      </c>
      <c r="W14" s="16">
        <f>'ответы команд'!AR14</f>
        <v>11</v>
      </c>
      <c r="X14" s="16" t="str">
        <f>'ответы команд'!AT14</f>
        <v/>
      </c>
      <c r="Y14" s="16" t="str">
        <f>'ответы команд'!AV14</f>
        <v/>
      </c>
      <c r="Z14" s="16">
        <f>'ответы команд'!AX14</f>
        <v>1</v>
      </c>
      <c r="AA14" s="16" t="str">
        <f>'ответы команд'!AZ14</f>
        <v/>
      </c>
      <c r="AB14" s="16" t="str">
        <f>'ответы команд'!BB14</f>
        <v/>
      </c>
      <c r="AC14" s="16" t="str">
        <f>'ответы команд'!BD14</f>
        <v/>
      </c>
      <c r="AD14" s="16" t="str">
        <f>'ответы команд'!BF14</f>
        <v/>
      </c>
      <c r="AE14" s="16" t="str">
        <f>'ответы команд'!BH14</f>
        <v/>
      </c>
      <c r="AF14" s="16" t="str">
        <f>'ответы команд'!BJ14</f>
        <v/>
      </c>
      <c r="AG14" s="16">
        <f>'ответы команд'!BL14</f>
        <v>0</v>
      </c>
      <c r="AH14" s="16">
        <f>'ответы команд'!BM14</f>
        <v>1</v>
      </c>
      <c r="AI14" s="16">
        <f>'ответы команд'!BO14</f>
        <v>0.5</v>
      </c>
      <c r="AJ14" s="16">
        <f>'ответы команд'!BQ14</f>
        <v>0.5</v>
      </c>
      <c r="AK14" s="16">
        <f>'ответы команд'!BS14</f>
        <v>0.5</v>
      </c>
      <c r="AL14" s="16">
        <f>'ответы команд'!BU14</f>
        <v>1</v>
      </c>
      <c r="AM14" s="16">
        <f>'ответы команд'!BW14</f>
        <v>0.5</v>
      </c>
      <c r="AN14" s="16">
        <f>'ответы команд'!BY14</f>
        <v>1</v>
      </c>
      <c r="AO14" s="16">
        <f>'ответы команд'!CA14</f>
        <v>1</v>
      </c>
      <c r="AP14" s="16">
        <f>'ответы команд'!CC14</f>
        <v>0.5</v>
      </c>
      <c r="AQ14" s="16">
        <f>'ответы команд'!CE14</f>
        <v>1</v>
      </c>
      <c r="AR14" s="16">
        <f>'ответы команд'!CG14</f>
        <v>1</v>
      </c>
      <c r="AS14" s="16">
        <f>'ответы команд'!CH14</f>
        <v>7.5</v>
      </c>
      <c r="AT14" s="16">
        <f>'ответы команд'!CJ14</f>
        <v>1</v>
      </c>
      <c r="AU14" s="16" t="str">
        <f>'ответы команд'!CL14</f>
        <v/>
      </c>
      <c r="AV14" s="16">
        <f>'ответы команд'!CN14</f>
        <v>1</v>
      </c>
      <c r="AW14" s="16">
        <f>'ответы команд'!CP14</f>
        <v>1</v>
      </c>
      <c r="AX14" s="16">
        <f>'ответы команд'!CR14</f>
        <v>0.5</v>
      </c>
      <c r="AY14" s="16">
        <f>'ответы команд'!CS14</f>
        <v>3.5</v>
      </c>
      <c r="AZ14" s="52">
        <f>'ответы команд'!CT14</f>
        <v>0</v>
      </c>
    </row>
    <row r="15" spans="1:52" s="9" customFormat="1" ht="27.6" customHeight="1" thickTop="1" thickBot="1" x14ac:dyDescent="0.3">
      <c r="A15" s="67">
        <f>VLOOKUP(B15,кратко!$C$4:$E$21,3,0)</f>
        <v>10</v>
      </c>
      <c r="B15" s="14" t="s">
        <v>56</v>
      </c>
      <c r="C15" s="15">
        <f t="shared" si="0"/>
        <v>33</v>
      </c>
      <c r="D15" s="16">
        <f>'ответы команд'!F15</f>
        <v>0</v>
      </c>
      <c r="E15" s="16">
        <f>'ответы команд'!H15</f>
        <v>0</v>
      </c>
      <c r="F15" s="16" t="str">
        <f>'ответы команд'!J15</f>
        <v/>
      </c>
      <c r="G15" s="16">
        <f>'ответы команд'!L15</f>
        <v>0</v>
      </c>
      <c r="H15" s="16">
        <f>'ответы команд'!N15</f>
        <v>1</v>
      </c>
      <c r="I15" s="16">
        <f>'ответы команд'!P15</f>
        <v>0</v>
      </c>
      <c r="J15" s="16" t="str">
        <f>'ответы команд'!R15</f>
        <v/>
      </c>
      <c r="K15" s="16">
        <f>'ответы команд'!T15</f>
        <v>0</v>
      </c>
      <c r="L15" s="16">
        <f>'ответы команд'!V15</f>
        <v>0</v>
      </c>
      <c r="M15" s="16">
        <f>'ответы команд'!X15</f>
        <v>3</v>
      </c>
      <c r="N15" s="16">
        <f>'ответы команд'!Z15</f>
        <v>3</v>
      </c>
      <c r="O15" s="16">
        <f>'ответы команд'!AB15</f>
        <v>0</v>
      </c>
      <c r="P15" s="16">
        <f>'ответы команд'!AD15</f>
        <v>3</v>
      </c>
      <c r="Q15" s="16">
        <f>'ответы команд'!AF15</f>
        <v>3</v>
      </c>
      <c r="R15" s="16">
        <f>'ответы команд'!AH15</f>
        <v>0</v>
      </c>
      <c r="S15" s="16">
        <f>'ответы команд'!AJ15</f>
        <v>0</v>
      </c>
      <c r="T15" s="16" t="str">
        <f>'ответы команд'!AL15</f>
        <v/>
      </c>
      <c r="U15" s="16">
        <f>'ответы команд'!AN15</f>
        <v>3</v>
      </c>
      <c r="V15" s="16">
        <f>'ответы команд'!AP15</f>
        <v>2</v>
      </c>
      <c r="W15" s="16">
        <f>'ответы команд'!AR15</f>
        <v>15</v>
      </c>
      <c r="X15" s="16" t="str">
        <f>'ответы команд'!AT15</f>
        <v/>
      </c>
      <c r="Y15" s="16">
        <f>'ответы команд'!AV15</f>
        <v>0</v>
      </c>
      <c r="Z15" s="16">
        <f>'ответы команд'!AX15</f>
        <v>1</v>
      </c>
      <c r="AA15" s="16">
        <f>'ответы команд'!AZ15</f>
        <v>1</v>
      </c>
      <c r="AB15" s="16" t="str">
        <f>'ответы команд'!BB15</f>
        <v/>
      </c>
      <c r="AC15" s="16" t="str">
        <f>'ответы команд'!BD15</f>
        <v/>
      </c>
      <c r="AD15" s="16" t="str">
        <f>'ответы команд'!BF15</f>
        <v/>
      </c>
      <c r="AE15" s="16" t="str">
        <f>'ответы команд'!BH15</f>
        <v/>
      </c>
      <c r="AF15" s="16" t="str">
        <f>'ответы команд'!BJ15</f>
        <v/>
      </c>
      <c r="AG15" s="16">
        <f>'ответы команд'!BL15</f>
        <v>0</v>
      </c>
      <c r="AH15" s="16">
        <f>'ответы команд'!BM15</f>
        <v>2</v>
      </c>
      <c r="AI15" s="16">
        <f>'ответы команд'!BO15</f>
        <v>1</v>
      </c>
      <c r="AJ15" s="16">
        <f>'ответы команд'!BQ15</f>
        <v>1</v>
      </c>
      <c r="AK15" s="16">
        <f>'ответы команд'!BS15</f>
        <v>1</v>
      </c>
      <c r="AL15" s="16">
        <f>'ответы команд'!BU15</f>
        <v>1</v>
      </c>
      <c r="AM15" s="16">
        <f>'ответы команд'!BW15</f>
        <v>1</v>
      </c>
      <c r="AN15" s="16">
        <f>'ответы команд'!BY15</f>
        <v>1</v>
      </c>
      <c r="AO15" s="16">
        <f>'ответы команд'!CA15</f>
        <v>1</v>
      </c>
      <c r="AP15" s="16">
        <f>'ответы команд'!CC15</f>
        <v>1</v>
      </c>
      <c r="AQ15" s="16">
        <f>'ответы команд'!CE15</f>
        <v>1</v>
      </c>
      <c r="AR15" s="16">
        <f>'ответы команд'!CG15</f>
        <v>1</v>
      </c>
      <c r="AS15" s="16">
        <f>'ответы команд'!CH15</f>
        <v>10</v>
      </c>
      <c r="AT15" s="16">
        <f>'ответы команд'!CJ15</f>
        <v>1</v>
      </c>
      <c r="AU15" s="16">
        <f>'ответы команд'!CL15</f>
        <v>1</v>
      </c>
      <c r="AV15" s="16">
        <f>'ответы команд'!CN15</f>
        <v>1</v>
      </c>
      <c r="AW15" s="16">
        <f>'ответы команд'!CP15</f>
        <v>1</v>
      </c>
      <c r="AX15" s="16">
        <f>'ответы команд'!CR15</f>
        <v>1</v>
      </c>
      <c r="AY15" s="16">
        <f>'ответы команд'!CS15</f>
        <v>5</v>
      </c>
      <c r="AZ15" s="52">
        <f>'ответы команд'!CT15</f>
        <v>0</v>
      </c>
    </row>
    <row r="16" spans="1:52" s="9" customFormat="1" ht="27.6" customHeight="1" thickTop="1" thickBot="1" x14ac:dyDescent="0.3">
      <c r="A16" s="23">
        <f>VLOOKUP(B16,кратко!$C$4:$E$21,3,0)</f>
        <v>15</v>
      </c>
      <c r="B16" s="17" t="s">
        <v>51</v>
      </c>
      <c r="C16" s="18">
        <f t="shared" si="0"/>
        <v>28</v>
      </c>
      <c r="D16" s="16">
        <f>'ответы команд'!F16</f>
        <v>0</v>
      </c>
      <c r="E16" s="16" t="str">
        <f>'ответы команд'!H16</f>
        <v/>
      </c>
      <c r="F16" s="16" t="str">
        <f>'ответы команд'!J16</f>
        <v/>
      </c>
      <c r="G16" s="16">
        <f>'ответы команд'!L16</f>
        <v>0</v>
      </c>
      <c r="H16" s="16">
        <f>'ответы команд'!N16</f>
        <v>1</v>
      </c>
      <c r="I16" s="16">
        <f>'ответы команд'!P16</f>
        <v>0</v>
      </c>
      <c r="J16" s="16" t="str">
        <f>'ответы команд'!R16</f>
        <v/>
      </c>
      <c r="K16" s="16" t="str">
        <f>'ответы команд'!T16</f>
        <v/>
      </c>
      <c r="L16" s="16">
        <f>'ответы команд'!V16</f>
        <v>0</v>
      </c>
      <c r="M16" s="16">
        <f>'ответы команд'!X16</f>
        <v>0</v>
      </c>
      <c r="N16" s="16">
        <f>'ответы команд'!Z16</f>
        <v>3</v>
      </c>
      <c r="O16" s="16">
        <f>'ответы команд'!AB16</f>
        <v>3</v>
      </c>
      <c r="P16" s="16">
        <f>'ответы команд'!AD16</f>
        <v>3</v>
      </c>
      <c r="Q16" s="16">
        <f>'ответы команд'!AF16</f>
        <v>0</v>
      </c>
      <c r="R16" s="16">
        <f>'ответы команд'!AH16</f>
        <v>0</v>
      </c>
      <c r="S16" s="16">
        <f>'ответы команд'!AJ16</f>
        <v>0</v>
      </c>
      <c r="T16" s="16" t="str">
        <f>'ответы команд'!AL16</f>
        <v/>
      </c>
      <c r="U16" s="16">
        <f>'ответы команд'!AN16</f>
        <v>3</v>
      </c>
      <c r="V16" s="16">
        <f>'ответы команд'!AP16</f>
        <v>0</v>
      </c>
      <c r="W16" s="16">
        <f>'ответы команд'!AR16</f>
        <v>15</v>
      </c>
      <c r="X16" s="16" t="str">
        <f>'ответы команд'!AT16</f>
        <v/>
      </c>
      <c r="Y16" s="16">
        <f>'ответы команд'!AV16</f>
        <v>0</v>
      </c>
      <c r="Z16" s="16" t="str">
        <f>'ответы команд'!AX16</f>
        <v/>
      </c>
      <c r="AA16" s="16">
        <f>'ответы команд'!AZ16</f>
        <v>0</v>
      </c>
      <c r="AB16" s="16" t="str">
        <f>'ответы команд'!BB16</f>
        <v/>
      </c>
      <c r="AC16" s="16" t="str">
        <f>'ответы команд'!BD16</f>
        <v/>
      </c>
      <c r="AD16" s="16" t="str">
        <f>'ответы команд'!BF16</f>
        <v/>
      </c>
      <c r="AE16" s="16" t="str">
        <f>'ответы команд'!BH16</f>
        <v/>
      </c>
      <c r="AF16" s="16" t="str">
        <f>'ответы команд'!BJ16</f>
        <v/>
      </c>
      <c r="AG16" s="16">
        <f>'ответы команд'!BL16</f>
        <v>0</v>
      </c>
      <c r="AH16" s="16">
        <f>'ответы команд'!BM16</f>
        <v>0</v>
      </c>
      <c r="AI16" s="16">
        <f>'ответы команд'!BO16</f>
        <v>1</v>
      </c>
      <c r="AJ16" s="16">
        <f>'ответы команд'!BQ16</f>
        <v>1</v>
      </c>
      <c r="AK16" s="16">
        <f>'ответы команд'!BS16</f>
        <v>1</v>
      </c>
      <c r="AL16" s="16">
        <f>'ответы команд'!BU16</f>
        <v>1</v>
      </c>
      <c r="AM16" s="16">
        <f>'ответы команд'!BW16</f>
        <v>1</v>
      </c>
      <c r="AN16" s="16">
        <f>'ответы команд'!BY16</f>
        <v>1</v>
      </c>
      <c r="AO16" s="16">
        <f>'ответы команд'!CA16</f>
        <v>1</v>
      </c>
      <c r="AP16" s="16">
        <f>'ответы команд'!CC16</f>
        <v>1</v>
      </c>
      <c r="AQ16" s="16">
        <f>'ответы команд'!CE16</f>
        <v>1</v>
      </c>
      <c r="AR16" s="16">
        <f>'ответы команд'!CG16</f>
        <v>1</v>
      </c>
      <c r="AS16" s="16">
        <f>'ответы команд'!CH16</f>
        <v>10</v>
      </c>
      <c r="AT16" s="16">
        <f>'ответы команд'!CJ16</f>
        <v>1</v>
      </c>
      <c r="AU16" s="16">
        <f>'ответы команд'!CL16</f>
        <v>1</v>
      </c>
      <c r="AV16" s="16">
        <f>'ответы команд'!CN16</f>
        <v>1</v>
      </c>
      <c r="AW16" s="16">
        <f>'ответы команд'!CP16</f>
        <v>1</v>
      </c>
      <c r="AX16" s="16">
        <f>'ответы команд'!CR16</f>
        <v>1</v>
      </c>
      <c r="AY16" s="16">
        <f>'ответы команд'!CS16</f>
        <v>5</v>
      </c>
      <c r="AZ16" s="52">
        <f>'ответы команд'!CT16</f>
        <v>0</v>
      </c>
    </row>
    <row r="17" spans="1:52" s="9" customFormat="1" ht="27.6" customHeight="1" thickTop="1" thickBot="1" x14ac:dyDescent="0.3">
      <c r="A17" s="22">
        <f>VLOOKUP(B17,кратко!$C$4:$E$21,3,0)</f>
        <v>13</v>
      </c>
      <c r="B17" s="14" t="s">
        <v>113</v>
      </c>
      <c r="C17" s="15">
        <f t="shared" si="0"/>
        <v>31</v>
      </c>
      <c r="D17" s="16">
        <f>'ответы команд'!F17</f>
        <v>0</v>
      </c>
      <c r="E17" s="16">
        <f>'ответы команд'!H17</f>
        <v>0</v>
      </c>
      <c r="F17" s="16">
        <f>'ответы команд'!J17</f>
        <v>0</v>
      </c>
      <c r="G17" s="16">
        <f>'ответы команд'!L17</f>
        <v>3</v>
      </c>
      <c r="H17" s="16">
        <f>'ответы команд'!N17</f>
        <v>0</v>
      </c>
      <c r="I17" s="16">
        <f>'ответы команд'!P17</f>
        <v>0</v>
      </c>
      <c r="J17" s="16">
        <f>'ответы команд'!R17</f>
        <v>0</v>
      </c>
      <c r="K17" s="16">
        <f>'ответы команд'!T17</f>
        <v>0</v>
      </c>
      <c r="L17" s="16">
        <f>'ответы команд'!V17</f>
        <v>0</v>
      </c>
      <c r="M17" s="16">
        <f>'ответы команд'!X17</f>
        <v>0</v>
      </c>
      <c r="N17" s="16">
        <f>'ответы команд'!Z17</f>
        <v>0</v>
      </c>
      <c r="O17" s="16">
        <f>'ответы команд'!AB17</f>
        <v>3</v>
      </c>
      <c r="P17" s="16">
        <f>'ответы команд'!AD17</f>
        <v>3</v>
      </c>
      <c r="Q17" s="16">
        <f>'ответы команд'!AF17</f>
        <v>3</v>
      </c>
      <c r="R17" s="16">
        <f>'ответы команд'!AH17</f>
        <v>0</v>
      </c>
      <c r="S17" s="16">
        <f>'ответы команд'!AJ17</f>
        <v>0</v>
      </c>
      <c r="T17" s="16">
        <f>'ответы команд'!AL17</f>
        <v>0</v>
      </c>
      <c r="U17" s="16">
        <f>'ответы команд'!AN17</f>
        <v>1</v>
      </c>
      <c r="V17" s="16">
        <f>'ответы команд'!AP17</f>
        <v>3</v>
      </c>
      <c r="W17" s="16">
        <f>'ответы команд'!AR17</f>
        <v>15</v>
      </c>
      <c r="X17" s="16" t="str">
        <f>'ответы команд'!AT17</f>
        <v/>
      </c>
      <c r="Y17" s="16" t="str">
        <f>'ответы команд'!AV17</f>
        <v/>
      </c>
      <c r="Z17" s="16">
        <f>'ответы команд'!AX17</f>
        <v>1</v>
      </c>
      <c r="AA17" s="16">
        <f>'ответы команд'!AZ17</f>
        <v>1</v>
      </c>
      <c r="AB17" s="16">
        <f>'ответы команд'!BB17</f>
        <v>0</v>
      </c>
      <c r="AC17" s="16" t="str">
        <f>'ответы команд'!BD17</f>
        <v/>
      </c>
      <c r="AD17" s="16">
        <f>'ответы команд'!BF17</f>
        <v>1</v>
      </c>
      <c r="AE17" s="16">
        <f>'ответы команд'!BH17</f>
        <v>0</v>
      </c>
      <c r="AF17" s="16">
        <f>'ответы команд'!BJ17</f>
        <v>0</v>
      </c>
      <c r="AG17" s="16">
        <f>'ответы команд'!BL17</f>
        <v>0</v>
      </c>
      <c r="AH17" s="16">
        <f>'ответы команд'!BM17</f>
        <v>3</v>
      </c>
      <c r="AI17" s="16">
        <f>'ответы команд'!BO17</f>
        <v>1</v>
      </c>
      <c r="AJ17" s="16">
        <f>'ответы команд'!BQ17</f>
        <v>1</v>
      </c>
      <c r="AK17" s="16">
        <f>'ответы команд'!BS17</f>
        <v>1</v>
      </c>
      <c r="AL17" s="16">
        <f>'ответы команд'!BU17</f>
        <v>1</v>
      </c>
      <c r="AM17" s="16">
        <f>'ответы команд'!BW17</f>
        <v>1</v>
      </c>
      <c r="AN17" s="16">
        <f>'ответы команд'!BY17</f>
        <v>1</v>
      </c>
      <c r="AO17" s="16">
        <f>'ответы команд'!CA17</f>
        <v>1</v>
      </c>
      <c r="AP17" s="16">
        <f>'ответы команд'!CC17</f>
        <v>1</v>
      </c>
      <c r="AQ17" s="16">
        <f>'ответы команд'!CE17</f>
        <v>1</v>
      </c>
      <c r="AR17" s="16">
        <f>'ответы команд'!CG17</f>
        <v>1</v>
      </c>
      <c r="AS17" s="16">
        <f>'ответы команд'!CH17</f>
        <v>10</v>
      </c>
      <c r="AT17" s="16">
        <f>'ответы команд'!CJ17</f>
        <v>1</v>
      </c>
      <c r="AU17" s="16">
        <f>'ответы команд'!CL17</f>
        <v>1</v>
      </c>
      <c r="AV17" s="16">
        <f>'ответы команд'!CN17</f>
        <v>1</v>
      </c>
      <c r="AW17" s="16">
        <f>'ответы команд'!CP17</f>
        <v>1</v>
      </c>
      <c r="AX17" s="16">
        <f>'ответы команд'!CR17</f>
        <v>1</v>
      </c>
      <c r="AY17" s="16">
        <f>'ответы команд'!CS17</f>
        <v>5</v>
      </c>
      <c r="AZ17" s="52">
        <f>'ответы команд'!CT17</f>
        <v>0</v>
      </c>
    </row>
    <row r="18" spans="1:52" s="9" customFormat="1" ht="27.6" customHeight="1" thickTop="1" thickBot="1" x14ac:dyDescent="0.3">
      <c r="A18" s="23">
        <f>VLOOKUP(B18,кратко!$C$4:$E$21,3,0)</f>
        <v>16</v>
      </c>
      <c r="B18" s="17" t="s">
        <v>65</v>
      </c>
      <c r="C18" s="18">
        <f t="shared" si="0"/>
        <v>20</v>
      </c>
      <c r="D18" s="16">
        <f>'ответы команд'!F18</f>
        <v>0</v>
      </c>
      <c r="E18" s="16" t="str">
        <f>'ответы команд'!H18</f>
        <v/>
      </c>
      <c r="F18" s="16" t="str">
        <f>'ответы команд'!J18</f>
        <v/>
      </c>
      <c r="G18" s="16">
        <f>'ответы команд'!L18</f>
        <v>1</v>
      </c>
      <c r="H18" s="16" t="str">
        <f>'ответы команд'!N18</f>
        <v/>
      </c>
      <c r="I18" s="16" t="str">
        <f>'ответы команд'!P18</f>
        <v/>
      </c>
      <c r="J18" s="16">
        <f>'ответы команд'!R18</f>
        <v>0</v>
      </c>
      <c r="K18" s="16" t="str">
        <f>'ответы команд'!T18</f>
        <v/>
      </c>
      <c r="L18" s="16">
        <f>'ответы команд'!V18</f>
        <v>0</v>
      </c>
      <c r="M18" s="16">
        <f>'ответы команд'!X18</f>
        <v>0</v>
      </c>
      <c r="N18" s="16">
        <f>'ответы команд'!Z18</f>
        <v>3</v>
      </c>
      <c r="O18" s="16">
        <f>'ответы команд'!AB18</f>
        <v>3</v>
      </c>
      <c r="P18" s="16">
        <f>'ответы команд'!AD18</f>
        <v>3</v>
      </c>
      <c r="Q18" s="16">
        <f>'ответы команд'!AF18</f>
        <v>3</v>
      </c>
      <c r="R18" s="16">
        <f>'ответы команд'!AH18</f>
        <v>0</v>
      </c>
      <c r="S18" s="16">
        <f>'ответы команд'!AJ18</f>
        <v>0</v>
      </c>
      <c r="T18" s="16" t="str">
        <f>'ответы команд'!AL18</f>
        <v/>
      </c>
      <c r="U18" s="16">
        <f>'ответы команд'!AN18</f>
        <v>3</v>
      </c>
      <c r="V18" s="16">
        <f>'ответы команд'!AP18</f>
        <v>3</v>
      </c>
      <c r="W18" s="16">
        <f>'ответы команд'!AR18</f>
        <v>1</v>
      </c>
      <c r="X18" s="16" t="str">
        <f>'ответы команд'!AT18</f>
        <v/>
      </c>
      <c r="Y18" s="16">
        <f>'ответы команд'!AV18</f>
        <v>0</v>
      </c>
      <c r="Z18" s="16">
        <f>'ответы команд'!AX18</f>
        <v>1</v>
      </c>
      <c r="AA18" s="16">
        <f>'ответы команд'!AZ18</f>
        <v>1</v>
      </c>
      <c r="AB18" s="16">
        <f>'ответы команд'!BB18</f>
        <v>0</v>
      </c>
      <c r="AC18" s="16" t="str">
        <f>'ответы команд'!BD18</f>
        <v/>
      </c>
      <c r="AD18" s="16">
        <f>'ответы команд'!BF18</f>
        <v>1</v>
      </c>
      <c r="AE18" s="16" t="str">
        <f>'ответы команд'!BH18</f>
        <v/>
      </c>
      <c r="AF18" s="16">
        <f>'ответы команд'!BJ18</f>
        <v>0</v>
      </c>
      <c r="AG18" s="16">
        <f>'ответы команд'!BL18</f>
        <v>0</v>
      </c>
      <c r="AH18" s="16">
        <f>'ответы команд'!BM18</f>
        <v>3</v>
      </c>
      <c r="AI18" s="16" t="str">
        <f>'ответы команд'!BO18</f>
        <v/>
      </c>
      <c r="AJ18" s="16" t="str">
        <f>'ответы команд'!BQ18</f>
        <v/>
      </c>
      <c r="AK18" s="16" t="str">
        <f>'ответы команд'!BS18</f>
        <v/>
      </c>
      <c r="AL18" s="16" t="str">
        <f>'ответы команд'!BU18</f>
        <v/>
      </c>
      <c r="AM18" s="16" t="str">
        <f>'ответы команд'!BW18</f>
        <v/>
      </c>
      <c r="AN18" s="16">
        <f>'ответы команд'!BY18</f>
        <v>1</v>
      </c>
      <c r="AO18" s="16" t="str">
        <f>'ответы команд'!CA18</f>
        <v/>
      </c>
      <c r="AP18" s="16" t="str">
        <f>'ответы команд'!CC18</f>
        <v/>
      </c>
      <c r="AQ18" s="16" t="str">
        <f>'ответы команд'!CE18</f>
        <v/>
      </c>
      <c r="AR18" s="16" t="str">
        <f>'ответы команд'!CG18</f>
        <v/>
      </c>
      <c r="AS18" s="16">
        <f>'ответы команд'!CH18</f>
        <v>1</v>
      </c>
      <c r="AT18" s="16" t="str">
        <f>'ответы команд'!CJ18</f>
        <v/>
      </c>
      <c r="AU18" s="16" t="str">
        <f>'ответы команд'!CL18</f>
        <v/>
      </c>
      <c r="AV18" s="16" t="str">
        <f>'ответы команд'!CN18</f>
        <v/>
      </c>
      <c r="AW18" s="16" t="str">
        <f>'ответы команд'!CP18</f>
        <v/>
      </c>
      <c r="AX18" s="16" t="str">
        <f>'ответы команд'!CR18</f>
        <v/>
      </c>
      <c r="AY18" s="16" t="str">
        <f>'ответы команд'!CS18</f>
        <v/>
      </c>
      <c r="AZ18" s="52">
        <f>'ответы команд'!CT18</f>
        <v>0</v>
      </c>
    </row>
    <row r="19" spans="1:52" s="9" customFormat="1" ht="27.6" customHeight="1" thickTop="1" thickBot="1" x14ac:dyDescent="0.3">
      <c r="A19" s="22">
        <f>VLOOKUP(B19,кратко!$C$4:$E$21,3,0)</f>
        <v>18</v>
      </c>
      <c r="B19" s="14" t="s">
        <v>144</v>
      </c>
      <c r="C19" s="15">
        <f t="shared" si="0"/>
        <v>10</v>
      </c>
      <c r="D19" s="16">
        <f>'ответы команд'!F19</f>
        <v>0</v>
      </c>
      <c r="E19" s="16">
        <f>'ответы команд'!H19</f>
        <v>0</v>
      </c>
      <c r="F19" s="16">
        <f>'ответы команд'!J19</f>
        <v>0</v>
      </c>
      <c r="G19" s="16">
        <f>'ответы команд'!L19</f>
        <v>1</v>
      </c>
      <c r="H19" s="16">
        <f>'ответы команд'!N19</f>
        <v>0</v>
      </c>
      <c r="I19" s="16">
        <f>'ответы команд'!P19</f>
        <v>0</v>
      </c>
      <c r="J19" s="16">
        <f>'ответы команд'!R19</f>
        <v>0</v>
      </c>
      <c r="K19" s="16" t="str">
        <f>'ответы команд'!T19</f>
        <v/>
      </c>
      <c r="L19" s="16">
        <f>'ответы команд'!V19</f>
        <v>0</v>
      </c>
      <c r="M19" s="16">
        <f>'ответы команд'!X19</f>
        <v>0</v>
      </c>
      <c r="N19" s="16" t="str">
        <f>'ответы команд'!Z19</f>
        <v/>
      </c>
      <c r="O19" s="16">
        <f>'ответы команд'!AB19</f>
        <v>0</v>
      </c>
      <c r="P19" s="16">
        <f>'ответы команд'!AD19</f>
        <v>2</v>
      </c>
      <c r="Q19" s="16">
        <f>'ответы команд'!AF19</f>
        <v>1</v>
      </c>
      <c r="R19" s="16">
        <f>'ответы команд'!AH19</f>
        <v>3</v>
      </c>
      <c r="S19" s="16">
        <f>'ответы команд'!AJ19</f>
        <v>0</v>
      </c>
      <c r="T19" s="16">
        <f>'ответы команд'!AL19</f>
        <v>0</v>
      </c>
      <c r="U19" s="16">
        <f>'ответы команд'!AN19</f>
        <v>3</v>
      </c>
      <c r="V19" s="16">
        <f>'ответы команд'!AP19</f>
        <v>0</v>
      </c>
      <c r="W19" s="16" t="str">
        <f>'ответы команд'!AR19</f>
        <v/>
      </c>
      <c r="X19" s="16" t="str">
        <f>'ответы команд'!AT19</f>
        <v/>
      </c>
      <c r="Y19" s="16" t="str">
        <f>'ответы команд'!AV19</f>
        <v/>
      </c>
      <c r="Z19" s="16">
        <f>'ответы команд'!AX19</f>
        <v>0</v>
      </c>
      <c r="AA19" s="16" t="str">
        <f>'ответы команд'!AZ19</f>
        <v/>
      </c>
      <c r="AB19" s="16">
        <f>'ответы команд'!BB19</f>
        <v>0</v>
      </c>
      <c r="AC19" s="16" t="str">
        <f>'ответы команд'!BD19</f>
        <v/>
      </c>
      <c r="AD19" s="16" t="str">
        <f>'ответы команд'!BF19</f>
        <v/>
      </c>
      <c r="AE19" s="16" t="str">
        <f>'ответы команд'!BH19</f>
        <v/>
      </c>
      <c r="AF19" s="16" t="str">
        <f>'ответы команд'!BJ19</f>
        <v/>
      </c>
      <c r="AG19" s="16" t="str">
        <f>'ответы команд'!BL19</f>
        <v/>
      </c>
      <c r="AH19" s="16">
        <f>'ответы команд'!BM19</f>
        <v>0</v>
      </c>
      <c r="AI19" s="16" t="str">
        <f>'ответы команд'!BO19</f>
        <v/>
      </c>
      <c r="AJ19" s="16" t="str">
        <f>'ответы команд'!BQ19</f>
        <v/>
      </c>
      <c r="AK19" s="16" t="str">
        <f>'ответы команд'!BS19</f>
        <v/>
      </c>
      <c r="AL19" s="16" t="str">
        <f>'ответы команд'!BU19</f>
        <v/>
      </c>
      <c r="AM19" s="16" t="str">
        <f>'ответы команд'!BW19</f>
        <v/>
      </c>
      <c r="AN19" s="16" t="str">
        <f>'ответы команд'!BY19</f>
        <v/>
      </c>
      <c r="AO19" s="16" t="str">
        <f>'ответы команд'!CA19</f>
        <v/>
      </c>
      <c r="AP19" s="16" t="str">
        <f>'ответы команд'!CC19</f>
        <v/>
      </c>
      <c r="AQ19" s="16" t="str">
        <f>'ответы команд'!CE19</f>
        <v/>
      </c>
      <c r="AR19" s="16" t="str">
        <f>'ответы команд'!CG19</f>
        <v/>
      </c>
      <c r="AS19" s="16" t="str">
        <f>'ответы команд'!CH19</f>
        <v/>
      </c>
      <c r="AT19" s="16" t="str">
        <f>'ответы команд'!CJ19</f>
        <v/>
      </c>
      <c r="AU19" s="16" t="str">
        <f>'ответы команд'!CL19</f>
        <v/>
      </c>
      <c r="AV19" s="16" t="str">
        <f>'ответы команд'!CN19</f>
        <v/>
      </c>
      <c r="AW19" s="16" t="str">
        <f>'ответы команд'!CP19</f>
        <v/>
      </c>
      <c r="AX19" s="16" t="str">
        <f>'ответы команд'!CR19</f>
        <v/>
      </c>
      <c r="AY19" s="16" t="str">
        <f>'ответы команд'!CS19</f>
        <v/>
      </c>
      <c r="AZ19" s="52">
        <f>'ответы команд'!CT19</f>
        <v>0</v>
      </c>
    </row>
    <row r="20" spans="1:52" s="9" customFormat="1" ht="27.6" customHeight="1" thickTop="1" thickBot="1" x14ac:dyDescent="0.3">
      <c r="A20" s="23">
        <f>VLOOKUP(B20,кратко!$C$4:$E$21,3,0)</f>
        <v>9</v>
      </c>
      <c r="B20" s="17" t="s">
        <v>149</v>
      </c>
      <c r="C20" s="18">
        <f t="shared" si="0"/>
        <v>36</v>
      </c>
      <c r="D20" s="16">
        <f>'ответы команд'!F20</f>
        <v>0</v>
      </c>
      <c r="E20" s="16">
        <f>'ответы команд'!H20</f>
        <v>0</v>
      </c>
      <c r="F20" s="16">
        <f>'ответы команд'!J20</f>
        <v>0</v>
      </c>
      <c r="G20" s="16">
        <f>'ответы команд'!L20</f>
        <v>3</v>
      </c>
      <c r="H20" s="16">
        <f>'ответы команд'!N20</f>
        <v>0</v>
      </c>
      <c r="I20" s="16" t="str">
        <f>'ответы команд'!P20</f>
        <v/>
      </c>
      <c r="J20" s="16" t="str">
        <f>'ответы команд'!R20</f>
        <v/>
      </c>
      <c r="K20" s="16">
        <f>'ответы команд'!T20</f>
        <v>0</v>
      </c>
      <c r="L20" s="16">
        <f>'ответы команд'!V20</f>
        <v>0</v>
      </c>
      <c r="M20" s="16">
        <f>'ответы команд'!X20</f>
        <v>0</v>
      </c>
      <c r="N20" s="16">
        <f>'ответы команд'!Z20</f>
        <v>3</v>
      </c>
      <c r="O20" s="16">
        <f>'ответы команд'!AB20</f>
        <v>3</v>
      </c>
      <c r="P20" s="16">
        <f>'ответы команд'!AD20</f>
        <v>3</v>
      </c>
      <c r="Q20" s="16">
        <f>'ответы команд'!AF20</f>
        <v>0</v>
      </c>
      <c r="R20" s="16">
        <f>'ответы команд'!AH20</f>
        <v>3</v>
      </c>
      <c r="S20" s="16">
        <f>'ответы команд'!AJ20</f>
        <v>3</v>
      </c>
      <c r="T20" s="16">
        <f>'ответы команд'!AL20</f>
        <v>3</v>
      </c>
      <c r="U20" s="16">
        <f>'ответы команд'!AN20</f>
        <v>3</v>
      </c>
      <c r="V20" s="16" t="str">
        <f>'ответы команд'!AP20</f>
        <v/>
      </c>
      <c r="W20" s="16">
        <f>'ответы команд'!AR20</f>
        <v>12</v>
      </c>
      <c r="X20" s="16" t="str">
        <f>'ответы команд'!AT20</f>
        <v/>
      </c>
      <c r="Y20" s="16" t="str">
        <f>'ответы команд'!AV20</f>
        <v/>
      </c>
      <c r="Z20" s="16" t="str">
        <f>'ответы команд'!AX20</f>
        <v/>
      </c>
      <c r="AA20" s="16" t="str">
        <f>'ответы команд'!AZ20</f>
        <v/>
      </c>
      <c r="AB20" s="16" t="str">
        <f>'ответы команд'!BB20</f>
        <v/>
      </c>
      <c r="AC20" s="16" t="str">
        <f>'ответы команд'!BD20</f>
        <v/>
      </c>
      <c r="AD20" s="16" t="str">
        <f>'ответы команд'!BF20</f>
        <v/>
      </c>
      <c r="AE20" s="16" t="str">
        <f>'ответы команд'!BH20</f>
        <v/>
      </c>
      <c r="AF20" s="16" t="str">
        <f>'ответы команд'!BJ20</f>
        <v/>
      </c>
      <c r="AG20" s="16" t="str">
        <f>'ответы команд'!BL20</f>
        <v/>
      </c>
      <c r="AH20" s="16" t="str">
        <f>'ответы команд'!BM20</f>
        <v/>
      </c>
      <c r="AI20" s="16">
        <f>'ответы команд'!BO20</f>
        <v>1</v>
      </c>
      <c r="AJ20" s="16">
        <f>'ответы команд'!BQ20</f>
        <v>1</v>
      </c>
      <c r="AK20" s="16">
        <f>'ответы команд'!BS20</f>
        <v>1</v>
      </c>
      <c r="AL20" s="16">
        <f>'ответы команд'!BU20</f>
        <v>0</v>
      </c>
      <c r="AM20" s="16">
        <f>'ответы команд'!BW20</f>
        <v>1</v>
      </c>
      <c r="AN20" s="16">
        <f>'ответы команд'!BY20</f>
        <v>1</v>
      </c>
      <c r="AO20" s="16" t="str">
        <f>'ответы команд'!CA20</f>
        <v/>
      </c>
      <c r="AP20" s="16">
        <f>'ответы команд'!CC20</f>
        <v>1</v>
      </c>
      <c r="AQ20" s="16">
        <f>'ответы команд'!CE20</f>
        <v>1</v>
      </c>
      <c r="AR20" s="16">
        <f>'ответы команд'!CG20</f>
        <v>1</v>
      </c>
      <c r="AS20" s="16">
        <f>'ответы команд'!CH20</f>
        <v>8</v>
      </c>
      <c r="AT20" s="16">
        <f>'ответы команд'!CJ20</f>
        <v>1</v>
      </c>
      <c r="AU20" s="16">
        <f>'ответы команд'!CL20</f>
        <v>1</v>
      </c>
      <c r="AV20" s="16">
        <f>'ответы команд'!CN20</f>
        <v>1</v>
      </c>
      <c r="AW20" s="16" t="str">
        <f>'ответы команд'!CP20</f>
        <v/>
      </c>
      <c r="AX20" s="16">
        <f>'ответы команд'!CR20</f>
        <v>1</v>
      </c>
      <c r="AY20" s="16">
        <f>'ответы команд'!CS20</f>
        <v>4</v>
      </c>
      <c r="AZ20" s="52">
        <f>'ответы команд'!CT20</f>
        <v>0</v>
      </c>
    </row>
    <row r="21" spans="1:52" s="9" customFormat="1" ht="27.6" customHeight="1" thickTop="1" thickBot="1" x14ac:dyDescent="0.3">
      <c r="A21" s="67">
        <f>VLOOKUP(B21,кратко!$C$4:$E$21,3,0)</f>
        <v>17</v>
      </c>
      <c r="B21" s="14" t="s">
        <v>150</v>
      </c>
      <c r="C21" s="15">
        <f t="shared" si="0"/>
        <v>14</v>
      </c>
      <c r="D21" s="16" t="str">
        <f>'ответы команд'!F21</f>
        <v/>
      </c>
      <c r="E21" s="16">
        <f>'ответы команд'!H21</f>
        <v>0</v>
      </c>
      <c r="F21" s="16">
        <f>'ответы команд'!J21</f>
        <v>0</v>
      </c>
      <c r="G21" s="16">
        <f>'ответы команд'!L21</f>
        <v>0</v>
      </c>
      <c r="H21" s="16" t="str">
        <f>'ответы команд'!N21</f>
        <v/>
      </c>
      <c r="I21" s="16">
        <f>'ответы команд'!P21</f>
        <v>0</v>
      </c>
      <c r="J21" s="16" t="str">
        <f>'ответы команд'!R21</f>
        <v/>
      </c>
      <c r="K21" s="16">
        <f>'ответы команд'!T21</f>
        <v>0</v>
      </c>
      <c r="L21" s="16">
        <f>'ответы команд'!V21</f>
        <v>1</v>
      </c>
      <c r="M21" s="16">
        <f>'ответы команд'!X21</f>
        <v>0</v>
      </c>
      <c r="N21" s="16">
        <f>'ответы команд'!Z21</f>
        <v>0</v>
      </c>
      <c r="O21" s="16">
        <f>'ответы команд'!AB21</f>
        <v>3</v>
      </c>
      <c r="P21" s="16">
        <f>'ответы команд'!AD21</f>
        <v>3</v>
      </c>
      <c r="Q21" s="16">
        <f>'ответы команд'!AF21</f>
        <v>0</v>
      </c>
      <c r="R21" s="16">
        <f>'ответы команд'!AH21</f>
        <v>0</v>
      </c>
      <c r="S21" s="16">
        <f>'ответы команд'!AJ21</f>
        <v>0</v>
      </c>
      <c r="T21" s="16">
        <f>'ответы команд'!AL21</f>
        <v>3</v>
      </c>
      <c r="U21" s="16">
        <f>'ответы команд'!AN21</f>
        <v>1</v>
      </c>
      <c r="V21" s="16">
        <f>'ответы команд'!AP21</f>
        <v>3</v>
      </c>
      <c r="W21" s="16">
        <f>'ответы команд'!AR21</f>
        <v>0</v>
      </c>
      <c r="X21" s="16" t="str">
        <f>'ответы команд'!AT21</f>
        <v/>
      </c>
      <c r="Y21" s="16" t="str">
        <f>'ответы команд'!AV21</f>
        <v/>
      </c>
      <c r="Z21" s="16">
        <f>'ответы команд'!AX21</f>
        <v>1</v>
      </c>
      <c r="AA21" s="16">
        <f>'ответы команд'!AZ21</f>
        <v>1</v>
      </c>
      <c r="AB21" s="16" t="str">
        <f>'ответы команд'!BB21</f>
        <v/>
      </c>
      <c r="AC21" s="16">
        <f>'ответы команд'!BD21</f>
        <v>1</v>
      </c>
      <c r="AD21" s="16">
        <f>'ответы команд'!BF21</f>
        <v>0</v>
      </c>
      <c r="AE21" s="16" t="str">
        <f>'ответы команд'!BH21</f>
        <v/>
      </c>
      <c r="AF21" s="16" t="str">
        <f>'ответы команд'!BJ21</f>
        <v/>
      </c>
      <c r="AG21" s="16">
        <f>'ответы команд'!BL21</f>
        <v>0</v>
      </c>
      <c r="AH21" s="16">
        <f>'ответы команд'!BM21</f>
        <v>3</v>
      </c>
      <c r="AI21" s="16" t="str">
        <f>'ответы команд'!BO21</f>
        <v/>
      </c>
      <c r="AJ21" s="16" t="str">
        <f>'ответы команд'!BQ21</f>
        <v/>
      </c>
      <c r="AK21" s="16" t="str">
        <f>'ответы команд'!BS21</f>
        <v/>
      </c>
      <c r="AL21" s="16" t="str">
        <f>'ответы команд'!BU21</f>
        <v/>
      </c>
      <c r="AM21" s="16">
        <f>'ответы команд'!BW21</f>
        <v>0</v>
      </c>
      <c r="AN21" s="16" t="str">
        <f>'ответы команд'!BY21</f>
        <v/>
      </c>
      <c r="AO21" s="16" t="str">
        <f>'ответы команд'!CA21</f>
        <v/>
      </c>
      <c r="AP21" s="16">
        <f>'ответы команд'!CC21</f>
        <v>0</v>
      </c>
      <c r="AQ21" s="16" t="str">
        <f>'ответы команд'!CE21</f>
        <v/>
      </c>
      <c r="AR21" s="16" t="str">
        <f>'ответы команд'!CG21</f>
        <v/>
      </c>
      <c r="AS21" s="16">
        <f>'ответы команд'!CH21</f>
        <v>0</v>
      </c>
      <c r="AT21" s="16" t="str">
        <f>'ответы команд'!CJ21</f>
        <v/>
      </c>
      <c r="AU21" s="16" t="str">
        <f>'ответы команд'!CL21</f>
        <v/>
      </c>
      <c r="AV21" s="16">
        <f>'ответы команд'!CN21</f>
        <v>0</v>
      </c>
      <c r="AW21" s="16" t="str">
        <f>'ответы команд'!CP21</f>
        <v/>
      </c>
      <c r="AX21" s="16" t="str">
        <f>'ответы команд'!CR21</f>
        <v/>
      </c>
      <c r="AY21" s="16">
        <f>'ответы команд'!CS21</f>
        <v>0</v>
      </c>
      <c r="AZ21" s="52">
        <f>'ответы команд'!CT21</f>
        <v>0</v>
      </c>
    </row>
    <row r="22" spans="1:52" s="9" customFormat="1" ht="27.6" customHeight="1" thickTop="1" thickBot="1" x14ac:dyDescent="0.3">
      <c r="A22" s="23">
        <f>VLOOKUP(B22,кратко!$C$4:$E$21,3,0)</f>
        <v>10</v>
      </c>
      <c r="B22" s="17" t="s">
        <v>171</v>
      </c>
      <c r="C22" s="18">
        <f t="shared" si="0"/>
        <v>33</v>
      </c>
      <c r="D22" s="16">
        <f>'ответы команд'!F22</f>
        <v>0</v>
      </c>
      <c r="E22" s="16">
        <f>'ответы команд'!H22</f>
        <v>0</v>
      </c>
      <c r="F22" s="16">
        <f>'ответы команд'!J22</f>
        <v>0</v>
      </c>
      <c r="G22" s="16">
        <f>'ответы команд'!L22</f>
        <v>2</v>
      </c>
      <c r="H22" s="16">
        <f>'ответы команд'!N22</f>
        <v>0</v>
      </c>
      <c r="I22" s="16">
        <f>'ответы команд'!P22</f>
        <v>0</v>
      </c>
      <c r="J22" s="16">
        <f>'ответы команд'!R22</f>
        <v>0</v>
      </c>
      <c r="K22" s="16">
        <f>'ответы команд'!T22</f>
        <v>0</v>
      </c>
      <c r="L22" s="16">
        <f>'ответы команд'!V22</f>
        <v>0</v>
      </c>
      <c r="M22" s="16">
        <f>'ответы команд'!X22</f>
        <v>0</v>
      </c>
      <c r="N22" s="16">
        <f>'ответы команд'!Z22</f>
        <v>0</v>
      </c>
      <c r="O22" s="16">
        <f>'ответы команд'!AB22</f>
        <v>3</v>
      </c>
      <c r="P22" s="16">
        <f>'ответы команд'!AD22</f>
        <v>3</v>
      </c>
      <c r="Q22" s="16">
        <f>'ответы команд'!AF22</f>
        <v>1</v>
      </c>
      <c r="R22" s="16">
        <f>'ответы команд'!AH22</f>
        <v>0</v>
      </c>
      <c r="S22" s="16">
        <f>'ответы команд'!AJ22</f>
        <v>0</v>
      </c>
      <c r="T22" s="16">
        <f>'ответы команд'!AL22</f>
        <v>1</v>
      </c>
      <c r="U22" s="16">
        <f>'ответы команд'!AN22</f>
        <v>3</v>
      </c>
      <c r="V22" s="16">
        <f>'ответы команд'!AP22</f>
        <v>5</v>
      </c>
      <c r="W22" s="16">
        <f>'ответы команд'!AR22</f>
        <v>15</v>
      </c>
      <c r="X22" s="16" t="str">
        <f>'ответы команд'!AT22</f>
        <v/>
      </c>
      <c r="Y22" s="16" t="str">
        <f>'ответы команд'!AV22</f>
        <v/>
      </c>
      <c r="Z22" s="16">
        <f>'ответы команд'!AX22</f>
        <v>1</v>
      </c>
      <c r="AA22" s="16">
        <f>'ответы команд'!AZ22</f>
        <v>1</v>
      </c>
      <c r="AB22" s="16" t="str">
        <f>'ответы команд'!BB22</f>
        <v/>
      </c>
      <c r="AC22" s="16">
        <f>'ответы команд'!BD22</f>
        <v>1</v>
      </c>
      <c r="AD22" s="16">
        <f>'ответы команд'!BF22</f>
        <v>1</v>
      </c>
      <c r="AE22" s="16">
        <f>'ответы команд'!BH22</f>
        <v>1</v>
      </c>
      <c r="AF22" s="16">
        <f>'ответы команд'!BJ22</f>
        <v>0</v>
      </c>
      <c r="AG22" s="16">
        <f>'ответы команд'!BL22</f>
        <v>0</v>
      </c>
      <c r="AH22" s="16">
        <f>'ответы команд'!BM22</f>
        <v>5</v>
      </c>
      <c r="AI22" s="16">
        <f>'ответы команд'!BO22</f>
        <v>1</v>
      </c>
      <c r="AJ22" s="16">
        <f>'ответы команд'!BQ22</f>
        <v>1</v>
      </c>
      <c r="AK22" s="16">
        <f>'ответы команд'!BS22</f>
        <v>1</v>
      </c>
      <c r="AL22" s="16">
        <f>'ответы команд'!BU22</f>
        <v>1</v>
      </c>
      <c r="AM22" s="16">
        <f>'ответы команд'!BW22</f>
        <v>1</v>
      </c>
      <c r="AN22" s="16">
        <f>'ответы команд'!BY22</f>
        <v>1</v>
      </c>
      <c r="AO22" s="16">
        <f>'ответы команд'!CA22</f>
        <v>1</v>
      </c>
      <c r="AP22" s="16">
        <f>'ответы команд'!CC22</f>
        <v>1</v>
      </c>
      <c r="AQ22" s="16">
        <f>'ответы команд'!CE22</f>
        <v>1</v>
      </c>
      <c r="AR22" s="16">
        <f>'ответы команд'!CG22</f>
        <v>1</v>
      </c>
      <c r="AS22" s="16">
        <f>'ответы команд'!CH22</f>
        <v>10</v>
      </c>
      <c r="AT22" s="16">
        <f>'ответы команд'!CJ22</f>
        <v>1</v>
      </c>
      <c r="AU22" s="16">
        <f>'ответы команд'!CL22</f>
        <v>1</v>
      </c>
      <c r="AV22" s="16">
        <f>'ответы команд'!CN22</f>
        <v>1</v>
      </c>
      <c r="AW22" s="16">
        <f>'ответы команд'!CP22</f>
        <v>1</v>
      </c>
      <c r="AX22" s="16">
        <f>'ответы команд'!CR22</f>
        <v>1</v>
      </c>
      <c r="AY22" s="16">
        <f>'ответы команд'!CS22</f>
        <v>5</v>
      </c>
      <c r="AZ22" s="52">
        <f>'ответы команд'!CT22</f>
        <v>0</v>
      </c>
    </row>
    <row r="23" spans="1:52" s="9" customFormat="1" ht="4.1500000000000004" customHeight="1" thickTop="1" thickBot="1" x14ac:dyDescent="0.3">
      <c r="A23" s="22"/>
      <c r="B23" s="14"/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 t="str">
        <f>'ответы команд'!AP23</f>
        <v/>
      </c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52"/>
    </row>
    <row r="24" spans="1:52" ht="26.65" customHeight="1" thickTop="1" x14ac:dyDescent="0.25">
      <c r="A24" s="5"/>
      <c r="B24" s="6" t="s">
        <v>16</v>
      </c>
      <c r="C24" s="7"/>
      <c r="D24" s="93">
        <f t="shared" ref="D24:W24" si="1">SUM(D5:D23)/D4</f>
        <v>4</v>
      </c>
      <c r="E24" s="93">
        <f t="shared" si="1"/>
        <v>2</v>
      </c>
      <c r="F24" s="93">
        <f t="shared" si="1"/>
        <v>5.333333333333333</v>
      </c>
      <c r="G24" s="93">
        <f t="shared" si="1"/>
        <v>13.333333333333334</v>
      </c>
      <c r="H24" s="93">
        <f t="shared" si="1"/>
        <v>5.333333333333333</v>
      </c>
      <c r="I24" s="93">
        <f t="shared" si="1"/>
        <v>0</v>
      </c>
      <c r="J24" s="93">
        <f t="shared" si="1"/>
        <v>2</v>
      </c>
      <c r="K24" s="93">
        <f t="shared" si="1"/>
        <v>1.3333333333333333</v>
      </c>
      <c r="L24" s="93">
        <f t="shared" si="1"/>
        <v>4</v>
      </c>
      <c r="M24" s="93">
        <f t="shared" si="1"/>
        <v>10</v>
      </c>
      <c r="N24" s="93">
        <f t="shared" si="1"/>
        <v>9.3333333333333339</v>
      </c>
      <c r="O24" s="93">
        <f t="shared" si="1"/>
        <v>13.666666666666666</v>
      </c>
      <c r="P24" s="93">
        <f t="shared" si="1"/>
        <v>17.666666666666668</v>
      </c>
      <c r="Q24" s="93">
        <f t="shared" si="1"/>
        <v>9</v>
      </c>
      <c r="R24" s="93">
        <f t="shared" si="1"/>
        <v>7.333333333333333</v>
      </c>
      <c r="S24" s="93">
        <f t="shared" si="1"/>
        <v>2</v>
      </c>
      <c r="T24" s="93">
        <f t="shared" si="1"/>
        <v>7.333333333333333</v>
      </c>
      <c r="U24" s="93">
        <f t="shared" si="1"/>
        <v>16.666666666666668</v>
      </c>
      <c r="V24" s="93">
        <f t="shared" si="1"/>
        <v>6.3</v>
      </c>
      <c r="W24" s="93">
        <f t="shared" si="1"/>
        <v>14.266666666666667</v>
      </c>
      <c r="X24" s="8">
        <f t="shared" ref="X24:AG24" si="2">SUM(X5:X23)/X4</f>
        <v>0</v>
      </c>
      <c r="Y24" s="8">
        <f t="shared" si="2"/>
        <v>2</v>
      </c>
      <c r="Z24" s="8">
        <f t="shared" si="2"/>
        <v>15</v>
      </c>
      <c r="AA24" s="8">
        <f t="shared" si="2"/>
        <v>14</v>
      </c>
      <c r="AB24" s="8">
        <f t="shared" si="2"/>
        <v>1</v>
      </c>
      <c r="AC24" s="8">
        <f t="shared" si="2"/>
        <v>8</v>
      </c>
      <c r="AD24" s="8">
        <f t="shared" si="2"/>
        <v>12</v>
      </c>
      <c r="AE24" s="8">
        <f t="shared" si="2"/>
        <v>7</v>
      </c>
      <c r="AF24" s="8">
        <f t="shared" si="2"/>
        <v>1</v>
      </c>
      <c r="AG24" s="8">
        <f t="shared" si="2"/>
        <v>3</v>
      </c>
      <c r="AH24" s="8"/>
      <c r="AI24" s="8">
        <f t="shared" ref="AI24:AN24" si="3">SUM(AI5:AI23)/AI4</f>
        <v>14</v>
      </c>
      <c r="AJ24" s="8">
        <f t="shared" si="3"/>
        <v>14</v>
      </c>
      <c r="AK24" s="8">
        <f t="shared" si="3"/>
        <v>14</v>
      </c>
      <c r="AL24" s="8">
        <f t="shared" si="3"/>
        <v>13</v>
      </c>
      <c r="AM24" s="8">
        <f t="shared" si="3"/>
        <v>14</v>
      </c>
      <c r="AN24" s="8">
        <f t="shared" si="3"/>
        <v>15</v>
      </c>
      <c r="AO24" s="8"/>
      <c r="AP24" s="8"/>
      <c r="AQ24" s="8"/>
      <c r="AR24" s="8"/>
      <c r="AS24" s="8"/>
      <c r="AT24" s="8">
        <f t="shared" ref="AT24:AX24" si="4">SUM(AT5:AT23)/AT4</f>
        <v>15</v>
      </c>
      <c r="AU24" s="8">
        <f t="shared" si="4"/>
        <v>14</v>
      </c>
      <c r="AV24" s="8">
        <f t="shared" si="4"/>
        <v>15</v>
      </c>
      <c r="AW24" s="8">
        <f t="shared" si="4"/>
        <v>14</v>
      </c>
      <c r="AX24" s="8">
        <f t="shared" si="4"/>
        <v>14</v>
      </c>
      <c r="AY24" s="8"/>
      <c r="AZ24" s="8"/>
    </row>
    <row r="25" spans="1:52" ht="7.9" customHeight="1" x14ac:dyDescent="0.25">
      <c r="C25" s="2"/>
    </row>
    <row r="26" spans="1:52" x14ac:dyDescent="0.25">
      <c r="C26" s="2"/>
    </row>
  </sheetData>
  <autoFilter ref="A3:AZ22" xr:uid="{00000000-0009-0000-0000-000003000000}"/>
  <sortState xmlns:xlrd2="http://schemas.microsoft.com/office/spreadsheetml/2017/richdata2" ref="A5:AA26">
    <sortCondition ref="A5:A26"/>
    <sortCondition ref="B5:B26"/>
  </sortState>
  <phoneticPr fontId="9" type="noConversion"/>
  <conditionalFormatting sqref="AZ5:AZ23">
    <cfRule type="cellIs" dxfId="4" priority="247" operator="greaterThan">
      <formula>0</formula>
    </cfRule>
    <cfRule type="cellIs" dxfId="3" priority="273" stopIfTrue="1" operator="lessThan">
      <formula>0</formula>
    </cfRule>
  </conditionalFormatting>
  <conditionalFormatting sqref="D5:AY23">
    <cfRule type="containsBlanks" dxfId="2" priority="219" stopIfTrue="1">
      <formula>LEN(TRIM(D5))=0</formula>
    </cfRule>
    <cfRule type="cellIs" dxfId="1" priority="274" stopIfTrue="1" operator="equal">
      <formula>0</formula>
    </cfRule>
    <cfRule type="expression" dxfId="0" priority="275" stopIfTrue="1">
      <formula>D5=D$4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V36"/>
  <sheetViews>
    <sheetView zoomScaleNormal="10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C1" sqref="C1"/>
    </sheetView>
  </sheetViews>
  <sheetFormatPr defaultRowHeight="15" outlineLevelCol="1" x14ac:dyDescent="0.25"/>
  <cols>
    <col min="1" max="1" width="6.28515625" hidden="1" customWidth="1"/>
    <col min="2" max="2" width="6.28515625" style="120" customWidth="1"/>
    <col min="3" max="3" width="34.140625" customWidth="1"/>
    <col min="4" max="4" width="7.7109375" style="3" customWidth="1"/>
    <col min="5" max="5" width="15" hidden="1" customWidth="1" outlineLevel="1"/>
    <col min="6" max="6" width="7.5703125" style="2" bestFit="1" customWidth="1" collapsed="1"/>
    <col min="7" max="7" width="9.5703125" hidden="1" customWidth="1" outlineLevel="1"/>
    <col min="8" max="8" width="5.7109375" style="2" bestFit="1" customWidth="1" collapsed="1"/>
    <col min="9" max="9" width="12.7109375" hidden="1" customWidth="1" outlineLevel="1"/>
    <col min="10" max="10" width="5.7109375" style="2" bestFit="1" customWidth="1" collapsed="1"/>
    <col min="11" max="11" width="22" hidden="1" customWidth="1" outlineLevel="1"/>
    <col min="12" max="12" width="5.7109375" style="2" bestFit="1" customWidth="1" collapsed="1"/>
    <col min="13" max="13" width="24.28515625" hidden="1" customWidth="1" outlineLevel="1"/>
    <col min="14" max="14" width="5.7109375" style="2" bestFit="1" customWidth="1" collapsed="1"/>
    <col min="15" max="15" width="14.42578125" hidden="1" customWidth="1" outlineLevel="1"/>
    <col min="16" max="16" width="5.7109375" style="2" bestFit="1" customWidth="1" collapsed="1"/>
    <col min="17" max="17" width="10.42578125" hidden="1" customWidth="1" outlineLevel="1"/>
    <col min="18" max="18" width="5.7109375" style="2" bestFit="1" customWidth="1" collapsed="1"/>
    <col min="19" max="19" width="15.5703125" hidden="1" customWidth="1" outlineLevel="1"/>
    <col min="20" max="20" width="5.7109375" style="2" bestFit="1" customWidth="1" collapsed="1"/>
    <col min="21" max="21" width="22.140625" hidden="1" customWidth="1" outlineLevel="1"/>
    <col min="22" max="22" width="5.7109375" style="2" bestFit="1" customWidth="1" collapsed="1"/>
    <col min="23" max="23" width="14.42578125" hidden="1" customWidth="1" outlineLevel="1"/>
    <col min="24" max="24" width="5.7109375" style="2" customWidth="1" collapsed="1"/>
    <col min="25" max="25" width="12.5703125" hidden="1" customWidth="1" outlineLevel="1"/>
    <col min="26" max="26" width="5.7109375" style="2" customWidth="1" collapsed="1"/>
    <col min="27" max="27" width="18" hidden="1" customWidth="1" outlineLevel="1"/>
    <col min="28" max="28" width="4.28515625" style="2" customWidth="1" collapsed="1"/>
    <col min="29" max="29" width="12.5703125" hidden="1" customWidth="1" outlineLevel="1"/>
    <col min="30" max="30" width="4.28515625" style="2" customWidth="1" collapsed="1"/>
    <col min="31" max="31" width="14.5703125" hidden="1" customWidth="1" outlineLevel="1"/>
    <col min="32" max="32" width="4.28515625" style="2" customWidth="1" collapsed="1"/>
    <col min="33" max="33" width="17.85546875" hidden="1" customWidth="1" outlineLevel="1"/>
    <col min="34" max="34" width="4.28515625" style="2" customWidth="1" collapsed="1"/>
    <col min="35" max="35" width="14" hidden="1" customWidth="1" outlineLevel="1"/>
    <col min="36" max="36" width="4.28515625" style="2" customWidth="1" collapsed="1"/>
    <col min="37" max="37" width="10.7109375" hidden="1" customWidth="1" outlineLevel="1"/>
    <col min="38" max="38" width="4.28515625" style="2" customWidth="1" collapsed="1"/>
    <col min="39" max="39" width="11.140625" hidden="1" customWidth="1" outlineLevel="1"/>
    <col min="40" max="40" width="4.28515625" style="2" customWidth="1" collapsed="1"/>
    <col min="41" max="41" width="11.7109375" style="69" hidden="1" customWidth="1" outlineLevel="1"/>
    <col min="42" max="42" width="5.42578125" style="2" customWidth="1" collapsed="1"/>
    <col min="43" max="43" width="20.42578125" style="69" hidden="1" customWidth="1" outlineLevel="1"/>
    <col min="44" max="44" width="6.85546875" style="2" customWidth="1" collapsed="1"/>
    <col min="45" max="45" width="10.85546875" style="69" hidden="1" customWidth="1" outlineLevel="1"/>
    <col min="46" max="46" width="5.7109375" style="2" hidden="1" customWidth="1" outlineLevel="1"/>
    <col min="47" max="47" width="11.5703125" style="69" hidden="1" customWidth="1" outlineLevel="1"/>
    <col min="48" max="48" width="5.7109375" style="2" hidden="1" customWidth="1" outlineLevel="1"/>
    <col min="49" max="49" width="10" style="69" hidden="1" customWidth="1" outlineLevel="1"/>
    <col min="50" max="50" width="5.7109375" style="2" hidden="1" customWidth="1" outlineLevel="1"/>
    <col min="51" max="51" width="12.7109375" style="69" hidden="1" customWidth="1" outlineLevel="1"/>
    <col min="52" max="52" width="5.7109375" style="2" hidden="1" customWidth="1" outlineLevel="1"/>
    <col min="53" max="53" width="9" style="69" hidden="1" customWidth="1" outlineLevel="1"/>
    <col min="54" max="54" width="5.7109375" style="2" hidden="1" customWidth="1" outlineLevel="1"/>
    <col min="55" max="55" width="9" style="69" hidden="1" customWidth="1" outlineLevel="1"/>
    <col min="56" max="56" width="5.7109375" style="2" hidden="1" customWidth="1" outlineLevel="1"/>
    <col min="57" max="57" width="10.7109375" style="69" hidden="1" customWidth="1" outlineLevel="1"/>
    <col min="58" max="58" width="5.7109375" style="2" hidden="1" customWidth="1" outlineLevel="1"/>
    <col min="59" max="59" width="10.42578125" style="69" hidden="1" customWidth="1" outlineLevel="1"/>
    <col min="60" max="60" width="5.7109375" style="2" hidden="1" customWidth="1" outlineLevel="1"/>
    <col min="61" max="61" width="14" style="69" hidden="1" customWidth="1" outlineLevel="1"/>
    <col min="62" max="62" width="5.7109375" style="2" hidden="1" customWidth="1" outlineLevel="1"/>
    <col min="63" max="63" width="13.42578125" style="69" hidden="1" customWidth="1" outlineLevel="1"/>
    <col min="64" max="64" width="6.28515625" style="2" hidden="1" customWidth="1" outlineLevel="1"/>
    <col min="65" max="65" width="5.7109375" style="2" customWidth="1" collapsed="1"/>
    <col min="66" max="66" width="10.140625" style="69" hidden="1" customWidth="1" outlineLevel="1"/>
    <col min="67" max="67" width="5.7109375" style="2" hidden="1" customWidth="1" outlineLevel="1"/>
    <col min="68" max="68" width="16" style="69" hidden="1" customWidth="1" outlineLevel="1"/>
    <col min="69" max="69" width="5.7109375" style="2" hidden="1" customWidth="1" outlineLevel="1"/>
    <col min="70" max="70" width="10.140625" style="69" hidden="1" customWidth="1" outlineLevel="1"/>
    <col min="71" max="71" width="5.7109375" style="2" hidden="1" customWidth="1" outlineLevel="1"/>
    <col min="72" max="72" width="10.85546875" style="69" hidden="1" customWidth="1" outlineLevel="1"/>
    <col min="73" max="73" width="5.7109375" style="2" hidden="1" customWidth="1" outlineLevel="1"/>
    <col min="74" max="74" width="14.28515625" style="69" hidden="1" customWidth="1" outlineLevel="1"/>
    <col min="75" max="75" width="5.7109375" style="2" hidden="1" customWidth="1" outlineLevel="1"/>
    <col min="76" max="76" width="10.28515625" style="69" hidden="1" customWidth="1" outlineLevel="1"/>
    <col min="77" max="77" width="5.7109375" style="2" hidden="1" customWidth="1" outlineLevel="1"/>
    <col min="78" max="78" width="11.140625" style="69" hidden="1" customWidth="1" outlineLevel="1"/>
    <col min="79" max="79" width="6.28515625" style="2" hidden="1" customWidth="1" outlineLevel="1"/>
    <col min="80" max="80" width="16" style="69" hidden="1" customWidth="1" outlineLevel="1"/>
    <col min="81" max="81" width="6.7109375" style="2" hidden="1" customWidth="1" outlineLevel="1"/>
    <col min="82" max="82" width="9.85546875" style="69" hidden="1" customWidth="1" outlineLevel="1"/>
    <col min="83" max="83" width="6.7109375" style="2" hidden="1" customWidth="1" outlineLevel="1"/>
    <col min="84" max="84" width="10.28515625" style="69" hidden="1" customWidth="1" outlineLevel="1"/>
    <col min="85" max="85" width="6.7109375" style="2" hidden="1" customWidth="1" outlineLevel="1"/>
    <col min="86" max="86" width="5.7109375" style="2" customWidth="1" collapsed="1"/>
    <col min="87" max="87" width="9.28515625" hidden="1" customWidth="1" outlineLevel="1"/>
    <col min="88" max="88" width="6.42578125" style="2" hidden="1" customWidth="1" outlineLevel="1"/>
    <col min="89" max="89" width="9.28515625" hidden="1" customWidth="1" outlineLevel="1"/>
    <col min="90" max="90" width="6.42578125" style="2" hidden="1" customWidth="1" outlineLevel="1"/>
    <col min="91" max="91" width="11.28515625" hidden="1" customWidth="1" outlineLevel="1"/>
    <col min="92" max="92" width="6.42578125" style="2" hidden="1" customWidth="1" outlineLevel="1"/>
    <col min="93" max="93" width="10.7109375" hidden="1" customWidth="1" outlineLevel="1"/>
    <col min="94" max="94" width="6.42578125" style="2" hidden="1" customWidth="1" outlineLevel="1"/>
    <col min="95" max="95" width="12.5703125" hidden="1" customWidth="1" outlineLevel="1"/>
    <col min="96" max="96" width="6.42578125" style="2" hidden="1" customWidth="1" outlineLevel="1"/>
    <col min="97" max="97" width="5.7109375" style="2" customWidth="1" collapsed="1"/>
    <col min="98" max="98" width="4.5703125" customWidth="1"/>
    <col min="99" max="99" width="9.28515625" customWidth="1"/>
    <col min="100" max="100" width="17.42578125" customWidth="1"/>
  </cols>
  <sheetData>
    <row r="1" spans="1:100" ht="18.75" x14ac:dyDescent="0.3">
      <c r="C1" s="4" t="s">
        <v>642</v>
      </c>
    </row>
    <row r="2" spans="1:100" ht="12" customHeight="1" x14ac:dyDescent="0.3">
      <c r="C2" s="4"/>
    </row>
    <row r="3" spans="1:100" ht="33.75" x14ac:dyDescent="0.25">
      <c r="A3" s="61" t="s">
        <v>3</v>
      </c>
      <c r="B3" s="61"/>
      <c r="C3" s="61" t="s">
        <v>4</v>
      </c>
      <c r="D3" s="65" t="s">
        <v>0</v>
      </c>
      <c r="E3" s="70" t="s">
        <v>241</v>
      </c>
      <c r="F3" s="10" t="s">
        <v>5</v>
      </c>
      <c r="G3" s="70" t="s">
        <v>240</v>
      </c>
      <c r="H3" s="10" t="s">
        <v>6</v>
      </c>
      <c r="I3" s="70" t="s">
        <v>239</v>
      </c>
      <c r="J3" s="10" t="s">
        <v>7</v>
      </c>
      <c r="K3" s="70" t="s">
        <v>238</v>
      </c>
      <c r="L3" s="10" t="s">
        <v>8</v>
      </c>
      <c r="M3" s="70" t="s">
        <v>237</v>
      </c>
      <c r="N3" s="10" t="s">
        <v>9</v>
      </c>
      <c r="O3" s="21" t="s">
        <v>236</v>
      </c>
      <c r="P3" s="10" t="s">
        <v>10</v>
      </c>
      <c r="Q3" s="70" t="s">
        <v>235</v>
      </c>
      <c r="R3" s="10" t="s">
        <v>11</v>
      </c>
      <c r="S3" s="70" t="s">
        <v>234</v>
      </c>
      <c r="T3" s="10" t="s">
        <v>12</v>
      </c>
      <c r="U3" s="70" t="s">
        <v>233</v>
      </c>
      <c r="V3" s="10" t="s">
        <v>13</v>
      </c>
      <c r="W3" s="70" t="s">
        <v>232</v>
      </c>
      <c r="X3" s="10" t="s">
        <v>14</v>
      </c>
      <c r="Y3" s="70" t="s">
        <v>231</v>
      </c>
      <c r="Z3" s="10" t="s">
        <v>91</v>
      </c>
      <c r="AA3" s="70" t="s">
        <v>230</v>
      </c>
      <c r="AB3" s="10" t="s">
        <v>84</v>
      </c>
      <c r="AC3" s="70" t="s">
        <v>229</v>
      </c>
      <c r="AD3" s="10" t="s">
        <v>85</v>
      </c>
      <c r="AE3" s="70" t="s">
        <v>228</v>
      </c>
      <c r="AF3" s="10" t="s">
        <v>86</v>
      </c>
      <c r="AG3" s="70" t="s">
        <v>226</v>
      </c>
      <c r="AH3" s="10" t="s">
        <v>227</v>
      </c>
      <c r="AI3" s="70" t="s">
        <v>223</v>
      </c>
      <c r="AJ3" s="10" t="s">
        <v>224</v>
      </c>
      <c r="AK3" s="70" t="s">
        <v>219</v>
      </c>
      <c r="AL3" s="10" t="s">
        <v>220</v>
      </c>
      <c r="AM3" s="70" t="s">
        <v>221</v>
      </c>
      <c r="AN3" s="10" t="s">
        <v>218</v>
      </c>
      <c r="AO3" s="70" t="s">
        <v>327</v>
      </c>
      <c r="AP3" s="10">
        <v>19</v>
      </c>
      <c r="AQ3" s="70" t="s">
        <v>307</v>
      </c>
      <c r="AR3" s="10">
        <v>20</v>
      </c>
      <c r="AS3" s="70" t="s">
        <v>329</v>
      </c>
      <c r="AT3" s="10" t="s">
        <v>197</v>
      </c>
      <c r="AU3" s="70" t="s">
        <v>324</v>
      </c>
      <c r="AV3" s="10" t="s">
        <v>198</v>
      </c>
      <c r="AW3" s="70" t="s">
        <v>325</v>
      </c>
      <c r="AX3" s="10" t="s">
        <v>199</v>
      </c>
      <c r="AY3" s="70" t="s">
        <v>442</v>
      </c>
      <c r="AZ3" s="10" t="s">
        <v>200</v>
      </c>
      <c r="BA3" s="70" t="s">
        <v>420</v>
      </c>
      <c r="BB3" s="10" t="s">
        <v>201</v>
      </c>
      <c r="BC3" s="70" t="s">
        <v>326</v>
      </c>
      <c r="BD3" s="10" t="s">
        <v>202</v>
      </c>
      <c r="BE3" s="70" t="s">
        <v>330</v>
      </c>
      <c r="BF3" s="10" t="s">
        <v>203</v>
      </c>
      <c r="BG3" s="70" t="s">
        <v>331</v>
      </c>
      <c r="BH3" s="10" t="s">
        <v>204</v>
      </c>
      <c r="BI3" s="70" t="s">
        <v>332</v>
      </c>
      <c r="BJ3" s="10" t="s">
        <v>205</v>
      </c>
      <c r="BK3" s="70" t="s">
        <v>545</v>
      </c>
      <c r="BL3" s="10" t="s">
        <v>206</v>
      </c>
      <c r="BM3" s="74" t="s">
        <v>311</v>
      </c>
      <c r="BN3" s="70" t="s">
        <v>313</v>
      </c>
      <c r="BO3" s="10" t="s">
        <v>291</v>
      </c>
      <c r="BP3" s="70" t="s">
        <v>314</v>
      </c>
      <c r="BQ3" s="10" t="s">
        <v>292</v>
      </c>
      <c r="BR3" s="70" t="s">
        <v>315</v>
      </c>
      <c r="BS3" s="10" t="s">
        <v>293</v>
      </c>
      <c r="BT3" s="70" t="s">
        <v>316</v>
      </c>
      <c r="BU3" s="10" t="s">
        <v>294</v>
      </c>
      <c r="BV3" s="70" t="s">
        <v>317</v>
      </c>
      <c r="BW3" s="10" t="s">
        <v>295</v>
      </c>
      <c r="BX3" s="70" t="s">
        <v>318</v>
      </c>
      <c r="BY3" s="10" t="s">
        <v>296</v>
      </c>
      <c r="BZ3" s="70" t="s">
        <v>319</v>
      </c>
      <c r="CA3" s="10" t="s">
        <v>297</v>
      </c>
      <c r="CB3" s="70" t="s">
        <v>320</v>
      </c>
      <c r="CC3" s="10" t="s">
        <v>298</v>
      </c>
      <c r="CD3" s="70" t="s">
        <v>321</v>
      </c>
      <c r="CE3" s="10" t="s">
        <v>299</v>
      </c>
      <c r="CF3" s="70" t="s">
        <v>322</v>
      </c>
      <c r="CG3" s="10" t="s">
        <v>300</v>
      </c>
      <c r="CH3" s="74" t="s">
        <v>309</v>
      </c>
      <c r="CI3" s="21" t="s">
        <v>92</v>
      </c>
      <c r="CJ3" s="10" t="s">
        <v>301</v>
      </c>
      <c r="CK3" s="21" t="s">
        <v>87</v>
      </c>
      <c r="CL3" s="10" t="s">
        <v>302</v>
      </c>
      <c r="CM3" s="21" t="s">
        <v>88</v>
      </c>
      <c r="CN3" s="10" t="s">
        <v>312</v>
      </c>
      <c r="CO3" s="21" t="s">
        <v>90</v>
      </c>
      <c r="CP3" s="10" t="s">
        <v>323</v>
      </c>
      <c r="CQ3" s="21" t="s">
        <v>89</v>
      </c>
      <c r="CR3" s="10" t="s">
        <v>305</v>
      </c>
      <c r="CS3" s="74" t="s">
        <v>310</v>
      </c>
      <c r="CT3" s="77" t="s">
        <v>21</v>
      </c>
      <c r="CU3" s="76"/>
    </row>
    <row r="4" spans="1:100" s="27" customFormat="1" ht="33.75" x14ac:dyDescent="0.25">
      <c r="A4" s="24"/>
      <c r="B4" s="132" t="s">
        <v>333</v>
      </c>
      <c r="C4" s="26" t="s">
        <v>1</v>
      </c>
      <c r="D4" s="87">
        <f t="shared" ref="D4:D22" si="0">IF(F4="",0,F4)+IF(J4="",0,J4)+IF(L4="",0,L4)+IF(N4="",0,N4)+IF(P4="",0,P4)+IF(R4="",0,R4)+IF(T4="",0,T4)+IF(V4="",0,V4)+IF(H4="",0,H4)+IF(X4="",0,X4)+IF(Z4="",0,Z4)+IF(AB4="",0,AB4)+IF(AD4="",0,AD4)+IF(AF4="",0,AF4)+IF(AH4="",0,AH4)+IF(AJ4="",0,AJ4)+IF(AL4="",0,AL4)+IF(AN4="",0,AN4)+IF(AP4="",0,AP4)+IF(AR4="",0,AR4)+IF(CT4="",0,CT4)</f>
        <v>79</v>
      </c>
      <c r="E4" s="88" t="s">
        <v>375</v>
      </c>
      <c r="F4" s="87">
        <v>3</v>
      </c>
      <c r="G4" s="125" t="s">
        <v>249</v>
      </c>
      <c r="H4" s="87">
        <v>3</v>
      </c>
      <c r="I4" s="88" t="s">
        <v>393</v>
      </c>
      <c r="J4" s="87">
        <f>$H$4</f>
        <v>3</v>
      </c>
      <c r="K4" s="90" t="s">
        <v>244</v>
      </c>
      <c r="L4" s="87">
        <f>$H$4</f>
        <v>3</v>
      </c>
      <c r="M4" s="90" t="s">
        <v>272</v>
      </c>
      <c r="N4" s="87">
        <f>$H$4</f>
        <v>3</v>
      </c>
      <c r="O4" s="90" t="s">
        <v>269</v>
      </c>
      <c r="P4" s="87">
        <f>$H$4</f>
        <v>3</v>
      </c>
      <c r="Q4" s="90" t="s">
        <v>276</v>
      </c>
      <c r="R4" s="87">
        <f>$H$4</f>
        <v>3</v>
      </c>
      <c r="S4" s="90" t="s">
        <v>247</v>
      </c>
      <c r="T4" s="87">
        <f>$H$4</f>
        <v>3</v>
      </c>
      <c r="U4" s="90" t="s">
        <v>274</v>
      </c>
      <c r="V4" s="87">
        <f>$H$4</f>
        <v>3</v>
      </c>
      <c r="W4" s="90" t="s">
        <v>253</v>
      </c>
      <c r="X4" s="87">
        <f>$H$4</f>
        <v>3</v>
      </c>
      <c r="Y4" s="90" t="s">
        <v>251</v>
      </c>
      <c r="Z4" s="87">
        <f>$H$4</f>
        <v>3</v>
      </c>
      <c r="AA4" s="90" t="s">
        <v>250</v>
      </c>
      <c r="AB4" s="87">
        <f>$H$4</f>
        <v>3</v>
      </c>
      <c r="AC4" s="90" t="s">
        <v>368</v>
      </c>
      <c r="AD4" s="87">
        <f>$H$4</f>
        <v>3</v>
      </c>
      <c r="AE4" s="90" t="s">
        <v>273</v>
      </c>
      <c r="AF4" s="87">
        <f>$H$4</f>
        <v>3</v>
      </c>
      <c r="AG4" s="134" t="s">
        <v>437</v>
      </c>
      <c r="AH4" s="87">
        <f>$H$4</f>
        <v>3</v>
      </c>
      <c r="AI4" s="90" t="s">
        <v>279</v>
      </c>
      <c r="AJ4" s="87">
        <f>$H$4</f>
        <v>3</v>
      </c>
      <c r="AK4" s="90" t="s">
        <v>254</v>
      </c>
      <c r="AL4" s="87">
        <f>$H$4</f>
        <v>3</v>
      </c>
      <c r="AM4" s="78" t="s">
        <v>252</v>
      </c>
      <c r="AN4" s="87">
        <f>$H$4</f>
        <v>3</v>
      </c>
      <c r="AO4" s="88"/>
      <c r="AP4" s="87">
        <f>BM4</f>
        <v>10</v>
      </c>
      <c r="AQ4" s="88"/>
      <c r="AR4" s="87">
        <f>CH4+CS4</f>
        <v>15</v>
      </c>
      <c r="AS4" s="88" t="s">
        <v>266</v>
      </c>
      <c r="AT4" s="87">
        <v>1</v>
      </c>
      <c r="AU4" s="88" t="s">
        <v>268</v>
      </c>
      <c r="AV4" s="87">
        <f>$AT$4</f>
        <v>1</v>
      </c>
      <c r="AW4" s="88" t="s">
        <v>258</v>
      </c>
      <c r="AX4" s="87">
        <f>$AT$4</f>
        <v>1</v>
      </c>
      <c r="AY4" s="88" t="s">
        <v>260</v>
      </c>
      <c r="AZ4" s="87">
        <f>$AT$4</f>
        <v>1</v>
      </c>
      <c r="BA4" s="88" t="s">
        <v>259</v>
      </c>
      <c r="BB4" s="87">
        <f>$AT$4</f>
        <v>1</v>
      </c>
      <c r="BC4" s="88" t="s">
        <v>256</v>
      </c>
      <c r="BD4" s="87">
        <f>$AT$4</f>
        <v>1</v>
      </c>
      <c r="BE4" s="88" t="s">
        <v>257</v>
      </c>
      <c r="BF4" s="87">
        <f>$AT$4</f>
        <v>1</v>
      </c>
      <c r="BG4" s="88" t="s">
        <v>267</v>
      </c>
      <c r="BH4" s="87">
        <f>$AT$4</f>
        <v>1</v>
      </c>
      <c r="BI4" s="88" t="s">
        <v>263</v>
      </c>
      <c r="BJ4" s="87">
        <f>$AT$4</f>
        <v>1</v>
      </c>
      <c r="BK4" s="88" t="s">
        <v>261</v>
      </c>
      <c r="BL4" s="87">
        <f>$AT$4</f>
        <v>1</v>
      </c>
      <c r="BM4" s="89">
        <f>AT4+AV4+AX4+AZ4+BB4+BD4+BF4+BH4+BJ4+BL4</f>
        <v>10</v>
      </c>
      <c r="BN4" s="126" t="s">
        <v>351</v>
      </c>
      <c r="BO4" s="87">
        <v>1</v>
      </c>
      <c r="BP4" s="127" t="s">
        <v>353</v>
      </c>
      <c r="BQ4" s="87">
        <f>$BO$4</f>
        <v>1</v>
      </c>
      <c r="BR4" s="126" t="s">
        <v>354</v>
      </c>
      <c r="BS4" s="87">
        <f>$BO$4</f>
        <v>1</v>
      </c>
      <c r="BT4" s="126" t="s">
        <v>281</v>
      </c>
      <c r="BU4" s="87">
        <f>$BO$4</f>
        <v>1</v>
      </c>
      <c r="BV4" s="127" t="s">
        <v>352</v>
      </c>
      <c r="BW4" s="87">
        <f>$BO$4</f>
        <v>1</v>
      </c>
      <c r="BX4" s="126" t="s">
        <v>282</v>
      </c>
      <c r="BY4" s="87">
        <f>$BO$4</f>
        <v>1</v>
      </c>
      <c r="BZ4" s="126" t="s">
        <v>283</v>
      </c>
      <c r="CA4" s="87">
        <f>$BO$4</f>
        <v>1</v>
      </c>
      <c r="CB4" s="127" t="s">
        <v>284</v>
      </c>
      <c r="CC4" s="87">
        <f>$BO$4</f>
        <v>1</v>
      </c>
      <c r="CD4" s="126" t="s">
        <v>285</v>
      </c>
      <c r="CE4" s="87">
        <f>$BO$4</f>
        <v>1</v>
      </c>
      <c r="CF4" s="126" t="s">
        <v>286</v>
      </c>
      <c r="CG4" s="87">
        <f>$BO$4</f>
        <v>1</v>
      </c>
      <c r="CH4" s="89">
        <f>BO4+BQ4+BS4+BU4+BW4+BY4+CA4+CC4+CE4+CG4</f>
        <v>10</v>
      </c>
      <c r="CI4" s="126" t="s">
        <v>287</v>
      </c>
      <c r="CJ4" s="87">
        <f>$BO$4</f>
        <v>1</v>
      </c>
      <c r="CK4" s="126" t="s">
        <v>288</v>
      </c>
      <c r="CL4" s="87">
        <f>$BO$4</f>
        <v>1</v>
      </c>
      <c r="CM4" s="126" t="s">
        <v>289</v>
      </c>
      <c r="CN4" s="87">
        <f>$BO$4</f>
        <v>1</v>
      </c>
      <c r="CO4" s="126" t="s">
        <v>290</v>
      </c>
      <c r="CP4" s="87">
        <f>$BO$4</f>
        <v>1</v>
      </c>
      <c r="CQ4" s="126" t="s">
        <v>355</v>
      </c>
      <c r="CR4" s="87">
        <f>$BO$4</f>
        <v>1</v>
      </c>
      <c r="CS4" s="89">
        <f>CJ4+CL4+CN4+CP4+CR4</f>
        <v>5</v>
      </c>
      <c r="CT4" s="46">
        <f>MAX(CT5:CT23)</f>
        <v>0</v>
      </c>
      <c r="CU4" s="47"/>
      <c r="CV4" s="69"/>
    </row>
    <row r="5" spans="1:100" s="32" customFormat="1" ht="33.75" x14ac:dyDescent="0.25">
      <c r="A5" s="68"/>
      <c r="B5" s="131" t="s">
        <v>173</v>
      </c>
      <c r="C5" s="72" t="s">
        <v>168</v>
      </c>
      <c r="D5" s="30">
        <f t="shared" si="0"/>
        <v>54</v>
      </c>
      <c r="E5" s="78" t="s">
        <v>375</v>
      </c>
      <c r="F5" s="64">
        <f>MAX(F$6:F$22)</f>
        <v>3</v>
      </c>
      <c r="G5" s="78" t="s">
        <v>376</v>
      </c>
      <c r="H5" s="31">
        <f t="shared" ref="F5:H20" si="1">IF(ISBLANK(G5),"",IF(G5=G$4,H$4,0))</f>
        <v>0</v>
      </c>
      <c r="I5" s="78" t="s">
        <v>328</v>
      </c>
      <c r="J5" s="31">
        <f t="shared" ref="J5:J22" si="2">IF(ISBLANK(I5),"",IF(I5=I$4,J$4,0))</f>
        <v>3</v>
      </c>
      <c r="K5" s="78" t="s">
        <v>377</v>
      </c>
      <c r="L5" s="31">
        <f t="shared" ref="L5:L21" si="3">IF(ISBLANK(K5),"",IF(K5=K$4,L$4,0))</f>
        <v>3</v>
      </c>
      <c r="M5" s="79" t="s">
        <v>378</v>
      </c>
      <c r="N5" s="31">
        <f>1+1+1</f>
        <v>3</v>
      </c>
      <c r="O5" s="39" t="s">
        <v>379</v>
      </c>
      <c r="P5" s="31">
        <f t="shared" ref="P5:P22" si="4">IF(ISBLANK(O5),"",IF(O5=O$4,P$4,0))</f>
        <v>0</v>
      </c>
      <c r="Q5" s="78" t="s">
        <v>276</v>
      </c>
      <c r="R5" s="31">
        <f t="shared" ref="R5:R22" si="5">IF(ISBLANK(Q5),"",IF(Q5=Q$4,R$4,0))</f>
        <v>3</v>
      </c>
      <c r="S5" s="78" t="s">
        <v>380</v>
      </c>
      <c r="T5" s="31">
        <f t="shared" ref="T5:T22" si="6">IF(ISBLANK(S5),"",IF(S5=S$4,T$4,0))</f>
        <v>0</v>
      </c>
      <c r="U5" s="78" t="s">
        <v>381</v>
      </c>
      <c r="V5" s="31">
        <f t="shared" ref="V5:V22" si="7">IF(ISBLANK(U5),"",IF(U5=U$4,V$4,0))</f>
        <v>0</v>
      </c>
      <c r="W5" s="78" t="s">
        <v>382</v>
      </c>
      <c r="X5" s="31">
        <f t="shared" ref="X5:X22" si="8">IF(ISBLANK(W5),"",IF(W5=W$4,X$4,0))</f>
        <v>3</v>
      </c>
      <c r="Y5" s="78" t="s">
        <v>342</v>
      </c>
      <c r="Z5" s="31">
        <f t="shared" ref="Z5:Z22" si="9">IF(ISBLANK(Y5),"",IF(Y5=Y$4,Z$4,0))</f>
        <v>3</v>
      </c>
      <c r="AA5" s="71" t="s">
        <v>383</v>
      </c>
      <c r="AB5" s="31">
        <v>2</v>
      </c>
      <c r="AC5" s="78" t="s">
        <v>384</v>
      </c>
      <c r="AD5" s="31">
        <f>AD$4</f>
        <v>3</v>
      </c>
      <c r="AE5" s="78" t="s">
        <v>385</v>
      </c>
      <c r="AF5" s="31">
        <v>1</v>
      </c>
      <c r="AG5" s="78" t="s">
        <v>386</v>
      </c>
      <c r="AH5" s="31">
        <v>1</v>
      </c>
      <c r="AI5" s="78" t="s">
        <v>387</v>
      </c>
      <c r="AJ5" s="31">
        <f t="shared" ref="AJ5:AJ22" si="10">IF(ISBLANK(AI5),"",IF(AI5=AI$4,AJ$4,0))</f>
        <v>0</v>
      </c>
      <c r="AK5" s="78" t="s">
        <v>254</v>
      </c>
      <c r="AL5" s="31">
        <f t="shared" ref="AL5:AL19" si="11">IF(ISBLANK(AK5),"",IF(AK5=AK$4,AL$4,0))</f>
        <v>3</v>
      </c>
      <c r="AM5" s="78" t="s">
        <v>388</v>
      </c>
      <c r="AN5" s="31">
        <f>AN$4</f>
        <v>3</v>
      </c>
      <c r="AO5" s="39"/>
      <c r="AP5" s="31">
        <f t="shared" ref="AP5" si="12">BM5</f>
        <v>5</v>
      </c>
      <c r="AQ5" s="78" t="s">
        <v>356</v>
      </c>
      <c r="AR5" s="31">
        <f t="shared" ref="AR5:AR13" si="13">IF(AND((CS5=""),(CH5="")),"",ROUND(IF(CS5="",0,CS5)+IF(CH5="",0,CH5),0))</f>
        <v>15</v>
      </c>
      <c r="AS5" s="78" t="s">
        <v>389</v>
      </c>
      <c r="AT5" s="31">
        <f t="shared" ref="AT5" si="14">IF(ISBLANK(AS5),"",IF(AS5=AS$4,AT$4,0))</f>
        <v>0</v>
      </c>
      <c r="AU5" s="78" t="s">
        <v>390</v>
      </c>
      <c r="AV5" s="31">
        <f t="shared" ref="AV5:AV22" si="15">IF(ISBLANK(AU5),"",IF(AU5=AU$4,AV$4,0))</f>
        <v>0</v>
      </c>
      <c r="AW5" s="78" t="s">
        <v>258</v>
      </c>
      <c r="AX5" s="31">
        <f t="shared" ref="AX5:AX22" si="16">IF(ISBLANK(AW5),"",IF(AW5=AW$4,AX$4,0))</f>
        <v>1</v>
      </c>
      <c r="AY5" s="78" t="s">
        <v>260</v>
      </c>
      <c r="AZ5" s="31">
        <f t="shared" ref="AZ5:AZ22" si="17">IF(ISBLANK(AY5),"",IF(AY5=AY$4,AZ$4,0))</f>
        <v>1</v>
      </c>
      <c r="BA5" s="78" t="s">
        <v>391</v>
      </c>
      <c r="BB5" s="31">
        <f t="shared" ref="BB5:BB22" si="18">IF(ISBLANK(BA5),"",IF(BA5=BA$4,BB$4,0))</f>
        <v>0</v>
      </c>
      <c r="BC5" s="78" t="s">
        <v>256</v>
      </c>
      <c r="BD5" s="31">
        <f t="shared" ref="BD5:BD22" si="19">IF(ISBLANK(BC5),"",IF(BC5=BC$4,BD$4,0))</f>
        <v>1</v>
      </c>
      <c r="BE5" s="78" t="s">
        <v>257</v>
      </c>
      <c r="BF5" s="31">
        <f t="shared" ref="BF5:BF22" si="20">IF(ISBLANK(BE5),"",IF(BE5=BE$4,BF$4,0))</f>
        <v>1</v>
      </c>
      <c r="BG5" s="78" t="s">
        <v>267</v>
      </c>
      <c r="BH5" s="31">
        <f t="shared" ref="BH5:BH22" si="21">IF(ISBLANK(BG5),"",IF(BG5=BG$4,BH$4,0))</f>
        <v>1</v>
      </c>
      <c r="BI5" s="78" t="s">
        <v>392</v>
      </c>
      <c r="BJ5" s="31">
        <f t="shared" ref="BJ5:BJ22" si="22">IF(ISBLANK(BI5),"",IF(BI5=BI$4,BJ$4,0))</f>
        <v>0</v>
      </c>
      <c r="BK5" s="78" t="s">
        <v>374</v>
      </c>
      <c r="BL5" s="31">
        <f t="shared" ref="BL5:BL22" si="23">IF(ISBLANK(BK5),"",IF(BK5=BK$4,BL$4,0))</f>
        <v>0</v>
      </c>
      <c r="BM5" s="75">
        <f t="shared" ref="BM5:BM22" si="24">IF(AND((AT5=""),(AV5=""),(AX5=""),(AZ5=""),(BB5=""),(BD5=""),(BF5=""),(BH5=""),(BJ5=""),(BL5="")),"",IF(AT5="",0,AT5)+IF(AV5="",0,AV5)+IF(AX5="",0,AX5)+IF(AZ5="",0,AZ5)+IF(BB5="",0,BB5)+IF(BD5="",0,BD5)+IF(BF5="",0,BF5)+IF(BH5="",0,BH5)+IF(BJ5="",0,BJ5)+IF(BL5="",0,BL5))</f>
        <v>5</v>
      </c>
      <c r="BN5" s="79" t="s">
        <v>351</v>
      </c>
      <c r="BO5" s="31">
        <f t="shared" ref="BO5" si="25">IF(ISBLANK(BN5),"",IF(BN5=BN$4,BO$4,0))</f>
        <v>1</v>
      </c>
      <c r="BP5" s="92" t="s">
        <v>353</v>
      </c>
      <c r="BQ5" s="31">
        <f t="shared" ref="BQ5" si="26">IF(ISBLANK(BP5),"",IF(BP5=BP$4,BQ$4,0))</f>
        <v>1</v>
      </c>
      <c r="BR5" s="92" t="s">
        <v>354</v>
      </c>
      <c r="BS5" s="31">
        <f t="shared" ref="BS5" si="27">IF(ISBLANK(BR5),"",IF(BR5=BR$4,BS$4,0))</f>
        <v>1</v>
      </c>
      <c r="BT5" s="78" t="s">
        <v>281</v>
      </c>
      <c r="BU5" s="31">
        <f t="shared" ref="BU5" si="28">IF(ISBLANK(BT5),"",IF(BT5=BT$4,BU$4,0))</f>
        <v>1</v>
      </c>
      <c r="BV5" s="92" t="s">
        <v>352</v>
      </c>
      <c r="BW5" s="31">
        <f t="shared" ref="BW5" si="29">IF(ISBLANK(BV5),"",IF(BV5=BV$4,BW$4,0))</f>
        <v>1</v>
      </c>
      <c r="BX5" s="78" t="s">
        <v>282</v>
      </c>
      <c r="BY5" s="31">
        <f t="shared" ref="BY5" si="30">IF(ISBLANK(BX5),"",IF(BX5=BX$4,BY$4,0))</f>
        <v>1</v>
      </c>
      <c r="BZ5" s="78" t="s">
        <v>283</v>
      </c>
      <c r="CA5" s="31">
        <f t="shared" ref="CA5" si="31">IF(ISBLANK(BZ5),"",IF(BZ5=BZ$4,CA$4,0))</f>
        <v>1</v>
      </c>
      <c r="CB5" s="92" t="s">
        <v>284</v>
      </c>
      <c r="CC5" s="31">
        <f t="shared" ref="CC5" si="32">IF(ISBLANK(CB5),"",IF(CB5=CB$4,CC$4,0))</f>
        <v>1</v>
      </c>
      <c r="CD5" s="78" t="s">
        <v>285</v>
      </c>
      <c r="CE5" s="31">
        <f t="shared" ref="CE5" si="33">IF(ISBLANK(CD5),"",IF(CD5=CD$4,CE$4,0))</f>
        <v>1</v>
      </c>
      <c r="CF5" s="78" t="s">
        <v>286</v>
      </c>
      <c r="CG5" s="31">
        <f t="shared" ref="CG5" si="34">IF(ISBLANK(CF5),"",IF(CF5=CF$4,CG$4,0))</f>
        <v>1</v>
      </c>
      <c r="CH5" s="75">
        <f t="shared" ref="CH5" si="35">IF(AND((BO5=""),(BQ5=""),(BS5=""),(BU5=""),(BW5=""),(BY5=""),(CA5=""),(CC5=""),(CE5=""),(CG5="")),"",IF(BO5="",0,BO5)+IF(BQ5="",0,BQ5)+IF(BS5="",0,BS5)+IF(BU5="",0,BU5)+IF(BW5="",0,BW5)+IF(BY5="",0,BY5)+IF(CA5="",0,CA5)+IF(CC5="",0,CC5)+IF(CE5="",0,CE5)+IF(CG5="",0,CG5))</f>
        <v>10</v>
      </c>
      <c r="CI5" s="78" t="s">
        <v>287</v>
      </c>
      <c r="CJ5" s="31">
        <f t="shared" ref="CJ5" si="36">IF(ISBLANK(CI5),"",IF(CI5=CI$4,CJ$4,0))</f>
        <v>1</v>
      </c>
      <c r="CK5" s="78" t="s">
        <v>288</v>
      </c>
      <c r="CL5" s="31">
        <f t="shared" ref="CL5" si="37">IF(ISBLANK(CK5),"",IF(CK5=CK$4,CL$4,0))</f>
        <v>1</v>
      </c>
      <c r="CM5" s="79" t="s">
        <v>289</v>
      </c>
      <c r="CN5" s="31">
        <f t="shared" ref="CN5" si="38">IF(ISBLANK(CM5),"",IF(CM5=CM$4,CN$4,0))</f>
        <v>1</v>
      </c>
      <c r="CO5" s="78" t="s">
        <v>290</v>
      </c>
      <c r="CP5" s="31">
        <f t="shared" ref="CP5" si="39">IF(ISBLANK(CO5),"",IF(CO5=CO$4,CP$4,0))</f>
        <v>1</v>
      </c>
      <c r="CQ5" s="92" t="s">
        <v>355</v>
      </c>
      <c r="CR5" s="31">
        <f t="shared" ref="CR5:CR22" si="40">IF(ISBLANK(CQ5),"",IF(CQ5=CQ$4,CR$4,0))</f>
        <v>1</v>
      </c>
      <c r="CS5" s="75">
        <f t="shared" ref="CS5:CS8" si="41">IF(AND((CJ5=""),(CL5=""),(CN5=""),(CP5=""),(CR5="")),"",IF(CJ5="",0,CJ5)+IF(CL5="",0,CL5)+IF(CN5="",0,CN5)+IF(CP5="",0,CP5)+IF(CR5="",0,CR5))</f>
        <v>5</v>
      </c>
      <c r="CT5" s="48"/>
      <c r="CU5" s="49"/>
      <c r="CV5" s="69"/>
    </row>
    <row r="6" spans="1:100" s="32" customFormat="1" ht="33.75" x14ac:dyDescent="0.25">
      <c r="A6" s="68"/>
      <c r="B6" s="131" t="s">
        <v>174</v>
      </c>
      <c r="C6" s="72" t="s">
        <v>30</v>
      </c>
      <c r="D6" s="30">
        <f t="shared" si="0"/>
        <v>57</v>
      </c>
      <c r="E6" s="78" t="s">
        <v>490</v>
      </c>
      <c r="F6" s="31">
        <f t="shared" si="1"/>
        <v>0</v>
      </c>
      <c r="G6" s="78" t="s">
        <v>249</v>
      </c>
      <c r="H6" s="64">
        <f>MAX(H$5:H$5,H$7:H$22)</f>
        <v>3</v>
      </c>
      <c r="I6" s="78" t="s">
        <v>581</v>
      </c>
      <c r="J6" s="31">
        <f t="shared" si="2"/>
        <v>0</v>
      </c>
      <c r="K6" s="78" t="s">
        <v>394</v>
      </c>
      <c r="L6" s="31">
        <f t="shared" si="3"/>
        <v>3</v>
      </c>
      <c r="M6" s="79" t="s">
        <v>582</v>
      </c>
      <c r="N6" s="31">
        <f>0+0+1</f>
        <v>1</v>
      </c>
      <c r="O6" s="78" t="s">
        <v>583</v>
      </c>
      <c r="P6" s="31">
        <f t="shared" si="4"/>
        <v>0</v>
      </c>
      <c r="Q6" s="78" t="s">
        <v>584</v>
      </c>
      <c r="R6" s="31">
        <f t="shared" si="5"/>
        <v>0</v>
      </c>
      <c r="S6" s="92" t="s">
        <v>585</v>
      </c>
      <c r="T6" s="31">
        <v>1</v>
      </c>
      <c r="U6" s="78" t="s">
        <v>274</v>
      </c>
      <c r="V6" s="31">
        <f t="shared" si="7"/>
        <v>3</v>
      </c>
      <c r="W6" s="78" t="s">
        <v>253</v>
      </c>
      <c r="X6" s="31">
        <f t="shared" si="8"/>
        <v>3</v>
      </c>
      <c r="Y6" s="78" t="s">
        <v>251</v>
      </c>
      <c r="Z6" s="31">
        <f t="shared" si="9"/>
        <v>3</v>
      </c>
      <c r="AA6" s="92" t="s">
        <v>586</v>
      </c>
      <c r="AB6" s="31">
        <v>2</v>
      </c>
      <c r="AC6" s="78" t="s">
        <v>368</v>
      </c>
      <c r="AD6" s="31">
        <f t="shared" ref="AD6:AD22" si="42">IF(ISBLANK(AC6),"",IF(AC6=AC$4,AD$4,0))</f>
        <v>3</v>
      </c>
      <c r="AE6" s="78" t="s">
        <v>587</v>
      </c>
      <c r="AF6" s="31">
        <f>AF$4</f>
        <v>3</v>
      </c>
      <c r="AG6" s="78" t="s">
        <v>588</v>
      </c>
      <c r="AH6" s="31">
        <f>AH$4</f>
        <v>3</v>
      </c>
      <c r="AI6" s="78" t="s">
        <v>589</v>
      </c>
      <c r="AJ6" s="31">
        <f t="shared" si="10"/>
        <v>0</v>
      </c>
      <c r="AK6" s="78" t="s">
        <v>590</v>
      </c>
      <c r="AL6" s="31">
        <f>AL$4</f>
        <v>3</v>
      </c>
      <c r="AM6" s="78" t="s">
        <v>252</v>
      </c>
      <c r="AN6" s="31">
        <f t="shared" ref="AN6:AN20" si="43">IF(ISBLANK(AM6),"",IF(AM6=AM$4,AN$4,0))</f>
        <v>3</v>
      </c>
      <c r="AO6" s="78"/>
      <c r="AP6" s="31">
        <f t="shared" ref="AP6:AP22" si="44">BM6</f>
        <v>8</v>
      </c>
      <c r="AQ6" s="78" t="s">
        <v>356</v>
      </c>
      <c r="AR6" s="31">
        <f t="shared" si="13"/>
        <v>15</v>
      </c>
      <c r="AS6" s="78" t="s">
        <v>591</v>
      </c>
      <c r="AT6" s="31">
        <f t="shared" ref="AT6:AT22" si="45">IF(ISBLANK(AS6),"",IF(AS6=AS$4,AT$4,0))</f>
        <v>0</v>
      </c>
      <c r="AU6" s="78" t="s">
        <v>268</v>
      </c>
      <c r="AV6" s="31">
        <f t="shared" si="15"/>
        <v>1</v>
      </c>
      <c r="AW6" s="78" t="s">
        <v>258</v>
      </c>
      <c r="AX6" s="31">
        <f t="shared" si="16"/>
        <v>1</v>
      </c>
      <c r="AY6" s="78" t="s">
        <v>260</v>
      </c>
      <c r="AZ6" s="31">
        <f t="shared" si="17"/>
        <v>1</v>
      </c>
      <c r="BA6" s="78" t="s">
        <v>259</v>
      </c>
      <c r="BB6" s="31">
        <f t="shared" si="18"/>
        <v>1</v>
      </c>
      <c r="BC6" s="78" t="s">
        <v>563</v>
      </c>
      <c r="BD6" s="31">
        <f t="shared" si="19"/>
        <v>0</v>
      </c>
      <c r="BE6" s="78" t="s">
        <v>257</v>
      </c>
      <c r="BF6" s="31">
        <f t="shared" si="20"/>
        <v>1</v>
      </c>
      <c r="BG6" s="78" t="s">
        <v>267</v>
      </c>
      <c r="BH6" s="31">
        <f t="shared" si="21"/>
        <v>1</v>
      </c>
      <c r="BI6" s="78" t="s">
        <v>592</v>
      </c>
      <c r="BJ6" s="31">
        <f>BJ$4</f>
        <v>1</v>
      </c>
      <c r="BK6" s="78" t="s">
        <v>593</v>
      </c>
      <c r="BL6" s="31">
        <f>BL$4</f>
        <v>1</v>
      </c>
      <c r="BM6" s="75">
        <f t="shared" si="24"/>
        <v>8</v>
      </c>
      <c r="BN6" s="79" t="s">
        <v>594</v>
      </c>
      <c r="BO6" s="31">
        <f>BO$4</f>
        <v>1</v>
      </c>
      <c r="BP6" s="92" t="s">
        <v>353</v>
      </c>
      <c r="BQ6" s="31">
        <f t="shared" ref="BQ6:BQ7" si="46">IF(ISBLANK(BP6),"",IF(BP6=BP$4,BQ$4,0))</f>
        <v>1</v>
      </c>
      <c r="BR6" s="92" t="s">
        <v>354</v>
      </c>
      <c r="BS6" s="31">
        <f t="shared" ref="BS6:BS7" si="47">IF(ISBLANK(BR6),"",IF(BR6=BR$4,BS$4,0))</f>
        <v>1</v>
      </c>
      <c r="BT6" s="78" t="s">
        <v>281</v>
      </c>
      <c r="BU6" s="31">
        <f t="shared" ref="BU6:BU7" si="48">IF(ISBLANK(BT6),"",IF(BT6=BT$4,BU$4,0))</f>
        <v>1</v>
      </c>
      <c r="BV6" s="92" t="s">
        <v>352</v>
      </c>
      <c r="BW6" s="31">
        <f t="shared" ref="BW6:BW7" si="49">IF(ISBLANK(BV6),"",IF(BV6=BV$4,BW$4,0))</f>
        <v>1</v>
      </c>
      <c r="BX6" s="78" t="s">
        <v>282</v>
      </c>
      <c r="BY6" s="31">
        <f t="shared" ref="BY6:BY7" si="50">IF(ISBLANK(BX6),"",IF(BX6=BX$4,BY$4,0))</f>
        <v>1</v>
      </c>
      <c r="BZ6" s="78" t="s">
        <v>283</v>
      </c>
      <c r="CA6" s="31">
        <f t="shared" ref="CA6:CA7" si="51">IF(ISBLANK(BZ6),"",IF(BZ6=BZ$4,CA$4,0))</f>
        <v>1</v>
      </c>
      <c r="CB6" s="92" t="s">
        <v>595</v>
      </c>
      <c r="CC6" s="31">
        <f>CC$4</f>
        <v>1</v>
      </c>
      <c r="CD6" s="78" t="s">
        <v>285</v>
      </c>
      <c r="CE6" s="31">
        <f t="shared" ref="CE6:CE7" si="52">IF(ISBLANK(CD6),"",IF(CD6=CD$4,CE$4,0))</f>
        <v>1</v>
      </c>
      <c r="CF6" s="78" t="s">
        <v>286</v>
      </c>
      <c r="CG6" s="31">
        <f t="shared" ref="CG6:CG7" si="53">IF(ISBLANK(CF6),"",IF(CF6=CF$4,CG$4,0))</f>
        <v>1</v>
      </c>
      <c r="CH6" s="75">
        <f t="shared" ref="CH6:CH7" si="54">IF(AND((BO6=""),(BQ6=""),(BS6=""),(BU6=""),(BW6=""),(BY6=""),(CA6=""),(CC6=""),(CE6=""),(CG6="")),"",IF(BO6="",0,BO6)+IF(BQ6="",0,BQ6)+IF(BS6="",0,BS6)+IF(BU6="",0,BU6)+IF(BW6="",0,BW6)+IF(BY6="",0,BY6)+IF(CA6="",0,CA6)+IF(CC6="",0,CC6)+IF(CE6="",0,CE6)+IF(CG6="",0,CG6))</f>
        <v>10</v>
      </c>
      <c r="CI6" s="78" t="s">
        <v>287</v>
      </c>
      <c r="CJ6" s="31">
        <f t="shared" ref="CJ6:CJ7" si="55">IF(ISBLANK(CI6),"",IF(CI6=CI$4,CJ$4,0))</f>
        <v>1</v>
      </c>
      <c r="CK6" s="78" t="s">
        <v>288</v>
      </c>
      <c r="CL6" s="31">
        <f t="shared" ref="CL6:CL7" si="56">IF(ISBLANK(CK6),"",IF(CK6=CK$4,CL$4,0))</f>
        <v>1</v>
      </c>
      <c r="CM6" s="79" t="s">
        <v>289</v>
      </c>
      <c r="CN6" s="31">
        <f t="shared" ref="CN6:CN7" si="57">IF(ISBLANK(CM6),"",IF(CM6=CM$4,CN$4,0))</f>
        <v>1</v>
      </c>
      <c r="CO6" s="78" t="s">
        <v>290</v>
      </c>
      <c r="CP6" s="31">
        <f t="shared" ref="CP6:CP7" si="58">IF(ISBLANK(CO6),"",IF(CO6=CO$4,CP$4,0))</f>
        <v>1</v>
      </c>
      <c r="CQ6" s="92" t="s">
        <v>355</v>
      </c>
      <c r="CR6" s="31">
        <f t="shared" si="40"/>
        <v>1</v>
      </c>
      <c r="CS6" s="75">
        <f t="shared" si="41"/>
        <v>5</v>
      </c>
      <c r="CT6" s="48"/>
      <c r="CU6" s="49"/>
      <c r="CV6" s="69"/>
    </row>
    <row r="7" spans="1:100" s="32" customFormat="1" ht="33.75" x14ac:dyDescent="0.25">
      <c r="A7" s="68"/>
      <c r="B7" s="131" t="s">
        <v>175</v>
      </c>
      <c r="C7" s="72" t="s">
        <v>45</v>
      </c>
      <c r="D7" s="30">
        <f t="shared" si="0"/>
        <v>52</v>
      </c>
      <c r="E7" s="78" t="s">
        <v>375</v>
      </c>
      <c r="F7" s="31">
        <f t="shared" si="1"/>
        <v>3</v>
      </c>
      <c r="G7" s="78" t="s">
        <v>249</v>
      </c>
      <c r="H7" s="31">
        <f t="shared" ref="H7:H22" si="59">IF(ISBLANK(G7),"",IF(G7=G$4,H$4,0))</f>
        <v>3</v>
      </c>
      <c r="I7" s="78" t="s">
        <v>533</v>
      </c>
      <c r="J7" s="64">
        <f>MAX(J$5:J$6,J$8:J$22)</f>
        <v>3</v>
      </c>
      <c r="K7" s="78" t="s">
        <v>244</v>
      </c>
      <c r="L7" s="31">
        <f t="shared" si="3"/>
        <v>3</v>
      </c>
      <c r="M7" s="79" t="s">
        <v>596</v>
      </c>
      <c r="N7" s="31">
        <f>0+1+0</f>
        <v>1</v>
      </c>
      <c r="O7" s="78" t="s">
        <v>597</v>
      </c>
      <c r="P7" s="31">
        <f t="shared" si="4"/>
        <v>0</v>
      </c>
      <c r="Q7" s="78" t="s">
        <v>598</v>
      </c>
      <c r="R7" s="31">
        <f t="shared" si="5"/>
        <v>0</v>
      </c>
      <c r="S7" s="79" t="s">
        <v>613</v>
      </c>
      <c r="T7" s="31">
        <v>1</v>
      </c>
      <c r="U7" s="39" t="s">
        <v>599</v>
      </c>
      <c r="V7" s="31">
        <v>1</v>
      </c>
      <c r="W7" s="78" t="s">
        <v>253</v>
      </c>
      <c r="X7" s="31">
        <f t="shared" si="8"/>
        <v>3</v>
      </c>
      <c r="Y7" s="78" t="s">
        <v>251</v>
      </c>
      <c r="Z7" s="31">
        <f t="shared" si="9"/>
        <v>3</v>
      </c>
      <c r="AA7" s="79" t="s">
        <v>600</v>
      </c>
      <c r="AB7" s="31">
        <v>1</v>
      </c>
      <c r="AC7" s="78" t="s">
        <v>368</v>
      </c>
      <c r="AD7" s="31">
        <f t="shared" si="42"/>
        <v>3</v>
      </c>
      <c r="AE7" s="78" t="s">
        <v>601</v>
      </c>
      <c r="AF7" s="31">
        <v>1</v>
      </c>
      <c r="AG7" s="78" t="s">
        <v>588</v>
      </c>
      <c r="AH7" s="31">
        <f>AH$4</f>
        <v>3</v>
      </c>
      <c r="AI7" s="78" t="s">
        <v>589</v>
      </c>
      <c r="AJ7" s="31">
        <f t="shared" si="10"/>
        <v>0</v>
      </c>
      <c r="AK7" s="78" t="s">
        <v>602</v>
      </c>
      <c r="AL7" s="31">
        <f t="shared" si="11"/>
        <v>0</v>
      </c>
      <c r="AM7" s="78" t="s">
        <v>603</v>
      </c>
      <c r="AN7" s="31">
        <f>AN$4</f>
        <v>3</v>
      </c>
      <c r="AO7" s="78"/>
      <c r="AP7" s="31">
        <f t="shared" si="44"/>
        <v>5</v>
      </c>
      <c r="AQ7" s="78" t="s">
        <v>356</v>
      </c>
      <c r="AR7" s="31">
        <f t="shared" si="13"/>
        <v>15</v>
      </c>
      <c r="AS7" s="39"/>
      <c r="AT7" s="31" t="str">
        <f t="shared" si="45"/>
        <v/>
      </c>
      <c r="AU7" s="39"/>
      <c r="AV7" s="31" t="str">
        <f t="shared" si="15"/>
        <v/>
      </c>
      <c r="AW7" s="78" t="s">
        <v>258</v>
      </c>
      <c r="AX7" s="31">
        <f t="shared" si="16"/>
        <v>1</v>
      </c>
      <c r="AY7" s="78" t="s">
        <v>604</v>
      </c>
      <c r="AZ7" s="31">
        <f>AZ$4</f>
        <v>1</v>
      </c>
      <c r="BA7" s="39"/>
      <c r="BB7" s="31" t="str">
        <f t="shared" si="18"/>
        <v/>
      </c>
      <c r="BC7" s="78" t="s">
        <v>256</v>
      </c>
      <c r="BD7" s="31">
        <f t="shared" ref="BD7" si="60">IF(ISBLANK(BC7),"",IF(BC7=BC$4,BD$4,0))</f>
        <v>1</v>
      </c>
      <c r="BE7" s="78" t="s">
        <v>257</v>
      </c>
      <c r="BF7" s="31">
        <f t="shared" ref="BF7" si="61">IF(ISBLANK(BE7),"",IF(BE7=BE$4,BF$4,0))</f>
        <v>1</v>
      </c>
      <c r="BG7" s="78" t="s">
        <v>267</v>
      </c>
      <c r="BH7" s="31">
        <f t="shared" si="21"/>
        <v>1</v>
      </c>
      <c r="BI7" s="78" t="s">
        <v>605</v>
      </c>
      <c r="BJ7" s="31">
        <f t="shared" si="22"/>
        <v>0</v>
      </c>
      <c r="BK7" s="78" t="s">
        <v>606</v>
      </c>
      <c r="BL7" s="31">
        <f t="shared" si="23"/>
        <v>0</v>
      </c>
      <c r="BM7" s="75">
        <f t="shared" si="24"/>
        <v>5</v>
      </c>
      <c r="BN7" s="79" t="s">
        <v>351</v>
      </c>
      <c r="BO7" s="31">
        <f t="shared" ref="BO7" si="62">IF(ISBLANK(BN7),"",IF(BN7=BN$4,BO$4,0))</f>
        <v>1</v>
      </c>
      <c r="BP7" s="92" t="s">
        <v>353</v>
      </c>
      <c r="BQ7" s="31">
        <f t="shared" si="46"/>
        <v>1</v>
      </c>
      <c r="BR7" s="92" t="s">
        <v>354</v>
      </c>
      <c r="BS7" s="31">
        <f t="shared" si="47"/>
        <v>1</v>
      </c>
      <c r="BT7" s="78" t="s">
        <v>281</v>
      </c>
      <c r="BU7" s="31">
        <f t="shared" si="48"/>
        <v>1</v>
      </c>
      <c r="BV7" s="92" t="s">
        <v>352</v>
      </c>
      <c r="BW7" s="31">
        <f t="shared" si="49"/>
        <v>1</v>
      </c>
      <c r="BX7" s="78" t="s">
        <v>282</v>
      </c>
      <c r="BY7" s="31">
        <f t="shared" si="50"/>
        <v>1</v>
      </c>
      <c r="BZ7" s="78" t="s">
        <v>283</v>
      </c>
      <c r="CA7" s="31">
        <f t="shared" si="51"/>
        <v>1</v>
      </c>
      <c r="CB7" s="92" t="s">
        <v>284</v>
      </c>
      <c r="CC7" s="31">
        <f t="shared" ref="CC7" si="63">IF(ISBLANK(CB7),"",IF(CB7=CB$4,CC$4,0))</f>
        <v>1</v>
      </c>
      <c r="CD7" s="78" t="s">
        <v>285</v>
      </c>
      <c r="CE7" s="31">
        <f t="shared" si="52"/>
        <v>1</v>
      </c>
      <c r="CF7" s="78" t="s">
        <v>286</v>
      </c>
      <c r="CG7" s="31">
        <f t="shared" si="53"/>
        <v>1</v>
      </c>
      <c r="CH7" s="75">
        <f t="shared" si="54"/>
        <v>10</v>
      </c>
      <c r="CI7" s="78" t="s">
        <v>287</v>
      </c>
      <c r="CJ7" s="31">
        <f t="shared" si="55"/>
        <v>1</v>
      </c>
      <c r="CK7" s="78" t="s">
        <v>288</v>
      </c>
      <c r="CL7" s="31">
        <f t="shared" si="56"/>
        <v>1</v>
      </c>
      <c r="CM7" s="79" t="s">
        <v>289</v>
      </c>
      <c r="CN7" s="31">
        <f t="shared" si="57"/>
        <v>1</v>
      </c>
      <c r="CO7" s="78" t="s">
        <v>290</v>
      </c>
      <c r="CP7" s="31">
        <f t="shared" si="58"/>
        <v>1</v>
      </c>
      <c r="CQ7" s="92" t="s">
        <v>355</v>
      </c>
      <c r="CR7" s="31">
        <f t="shared" si="40"/>
        <v>1</v>
      </c>
      <c r="CS7" s="75">
        <f t="shared" si="41"/>
        <v>5</v>
      </c>
      <c r="CT7" s="48"/>
      <c r="CU7" s="49"/>
      <c r="CV7" s="69"/>
    </row>
    <row r="8" spans="1:100" s="32" customFormat="1" ht="49.5" x14ac:dyDescent="0.25">
      <c r="A8" s="68"/>
      <c r="B8" s="131" t="s">
        <v>176</v>
      </c>
      <c r="C8" s="72" t="s">
        <v>27</v>
      </c>
      <c r="D8" s="30">
        <f t="shared" si="0"/>
        <v>44</v>
      </c>
      <c r="E8" s="78" t="s">
        <v>424</v>
      </c>
      <c r="F8" s="31">
        <f t="shared" si="1"/>
        <v>0</v>
      </c>
      <c r="G8" s="78" t="s">
        <v>425</v>
      </c>
      <c r="H8" s="31">
        <f t="shared" si="59"/>
        <v>0</v>
      </c>
      <c r="I8" s="78" t="s">
        <v>426</v>
      </c>
      <c r="J8" s="31">
        <f t="shared" si="2"/>
        <v>0</v>
      </c>
      <c r="K8" s="78" t="s">
        <v>427</v>
      </c>
      <c r="L8" s="64">
        <f>MAX(L$5:L$7,L$9:L$22)</f>
        <v>3</v>
      </c>
      <c r="M8" s="92" t="s">
        <v>428</v>
      </c>
      <c r="N8" s="31">
        <f>0+1+0</f>
        <v>1</v>
      </c>
      <c r="O8" s="78" t="s">
        <v>429</v>
      </c>
      <c r="P8" s="31">
        <f t="shared" si="4"/>
        <v>0</v>
      </c>
      <c r="Q8" s="78" t="s">
        <v>430</v>
      </c>
      <c r="R8" s="31">
        <f t="shared" si="5"/>
        <v>0</v>
      </c>
      <c r="S8" s="78" t="s">
        <v>431</v>
      </c>
      <c r="T8" s="31">
        <f t="shared" si="6"/>
        <v>0</v>
      </c>
      <c r="U8" s="79" t="s">
        <v>432</v>
      </c>
      <c r="V8" s="31">
        <v>1</v>
      </c>
      <c r="W8" s="78" t="s">
        <v>433</v>
      </c>
      <c r="X8" s="31">
        <f t="shared" si="8"/>
        <v>3</v>
      </c>
      <c r="Y8" s="78" t="s">
        <v>342</v>
      </c>
      <c r="Z8" s="31">
        <f t="shared" si="9"/>
        <v>3</v>
      </c>
      <c r="AA8" s="78" t="s">
        <v>434</v>
      </c>
      <c r="AB8" s="31">
        <f t="shared" ref="AB8:AB22" si="64">IF(ISBLANK(AA8),"",IF(AA8=AA$4,AB$4,0))</f>
        <v>3</v>
      </c>
      <c r="AC8" s="78" t="s">
        <v>435</v>
      </c>
      <c r="AD8" s="31">
        <f t="shared" si="42"/>
        <v>3</v>
      </c>
      <c r="AE8" s="78" t="s">
        <v>436</v>
      </c>
      <c r="AF8" s="31">
        <f t="shared" ref="AF8:AF21" si="65">IF(ISBLANK(AE8),"",IF(AE8=AE$4,AF$4,0))</f>
        <v>0</v>
      </c>
      <c r="AG8" s="78" t="s">
        <v>437</v>
      </c>
      <c r="AH8" s="31">
        <f t="shared" ref="AH8:AH22" si="66">IF(ISBLANK(AG8),"",IF(AG8=AG$4,AH$4,0))</f>
        <v>3</v>
      </c>
      <c r="AI8" s="78" t="s">
        <v>438</v>
      </c>
      <c r="AJ8" s="31">
        <f t="shared" si="10"/>
        <v>0</v>
      </c>
      <c r="AK8" s="78" t="s">
        <v>439</v>
      </c>
      <c r="AL8" s="31">
        <f t="shared" si="11"/>
        <v>0</v>
      </c>
      <c r="AM8" s="78" t="s">
        <v>440</v>
      </c>
      <c r="AN8" s="31">
        <f>AN$4</f>
        <v>3</v>
      </c>
      <c r="AO8" s="78"/>
      <c r="AP8" s="31">
        <f t="shared" si="44"/>
        <v>6</v>
      </c>
      <c r="AQ8" s="78" t="s">
        <v>356</v>
      </c>
      <c r="AR8" s="31">
        <f t="shared" si="13"/>
        <v>15</v>
      </c>
      <c r="AS8" s="39"/>
      <c r="AT8" s="31" t="str">
        <f t="shared" si="45"/>
        <v/>
      </c>
      <c r="AU8" s="78" t="s">
        <v>268</v>
      </c>
      <c r="AV8" s="31">
        <f t="shared" si="15"/>
        <v>1</v>
      </c>
      <c r="AW8" s="78" t="s">
        <v>441</v>
      </c>
      <c r="AX8" s="31">
        <f>AX$4</f>
        <v>1</v>
      </c>
      <c r="AY8" s="78" t="s">
        <v>443</v>
      </c>
      <c r="AZ8" s="31">
        <f>AZ$4</f>
        <v>1</v>
      </c>
      <c r="BA8" s="78" t="s">
        <v>444</v>
      </c>
      <c r="BB8" s="31">
        <f t="shared" si="18"/>
        <v>0</v>
      </c>
      <c r="BC8" s="78" t="s">
        <v>256</v>
      </c>
      <c r="BD8" s="31">
        <f t="shared" si="19"/>
        <v>1</v>
      </c>
      <c r="BE8" s="78" t="s">
        <v>257</v>
      </c>
      <c r="BF8" s="31">
        <f t="shared" si="20"/>
        <v>1</v>
      </c>
      <c r="BG8" s="78" t="s">
        <v>267</v>
      </c>
      <c r="BH8" s="31">
        <f t="shared" si="21"/>
        <v>1</v>
      </c>
      <c r="BI8" s="78" t="s">
        <v>445</v>
      </c>
      <c r="BJ8" s="31">
        <f t="shared" si="22"/>
        <v>0</v>
      </c>
      <c r="BK8" s="78" t="s">
        <v>446</v>
      </c>
      <c r="BL8" s="31">
        <f t="shared" si="23"/>
        <v>0</v>
      </c>
      <c r="BM8" s="75">
        <f t="shared" si="24"/>
        <v>6</v>
      </c>
      <c r="BN8" s="79" t="s">
        <v>351</v>
      </c>
      <c r="BO8" s="31">
        <f t="shared" ref="BO8" si="67">IF(ISBLANK(BN8),"",IF(BN8=BN$4,BO$4,0))</f>
        <v>1</v>
      </c>
      <c r="BP8" s="92" t="s">
        <v>353</v>
      </c>
      <c r="BQ8" s="31">
        <f t="shared" ref="BQ8" si="68">IF(ISBLANK(BP8),"",IF(BP8=BP$4,BQ$4,0))</f>
        <v>1</v>
      </c>
      <c r="BR8" s="92" t="s">
        <v>354</v>
      </c>
      <c r="BS8" s="31">
        <f t="shared" ref="BS8" si="69">IF(ISBLANK(BR8),"",IF(BR8=BR$4,BS$4,0))</f>
        <v>1</v>
      </c>
      <c r="BT8" s="78" t="s">
        <v>281</v>
      </c>
      <c r="BU8" s="31">
        <f t="shared" ref="BU8" si="70">IF(ISBLANK(BT8),"",IF(BT8=BT$4,BU$4,0))</f>
        <v>1</v>
      </c>
      <c r="BV8" s="92" t="s">
        <v>352</v>
      </c>
      <c r="BW8" s="31">
        <f t="shared" ref="BW8" si="71">IF(ISBLANK(BV8),"",IF(BV8=BV$4,BW$4,0))</f>
        <v>1</v>
      </c>
      <c r="BX8" s="78" t="s">
        <v>282</v>
      </c>
      <c r="BY8" s="31">
        <f t="shared" ref="BY8" si="72">IF(ISBLANK(BX8),"",IF(BX8=BX$4,BY$4,0))</f>
        <v>1</v>
      </c>
      <c r="BZ8" s="78" t="s">
        <v>283</v>
      </c>
      <c r="CA8" s="31">
        <f t="shared" ref="CA8" si="73">IF(ISBLANK(BZ8),"",IF(BZ8=BZ$4,CA$4,0))</f>
        <v>1</v>
      </c>
      <c r="CB8" s="92" t="s">
        <v>284</v>
      </c>
      <c r="CC8" s="31">
        <f t="shared" ref="CC8" si="74">IF(ISBLANK(CB8),"",IF(CB8=CB$4,CC$4,0))</f>
        <v>1</v>
      </c>
      <c r="CD8" s="78" t="s">
        <v>285</v>
      </c>
      <c r="CE8" s="31">
        <f t="shared" ref="CE8" si="75">IF(ISBLANK(CD8),"",IF(CD8=CD$4,CE$4,0))</f>
        <v>1</v>
      </c>
      <c r="CF8" s="78" t="s">
        <v>286</v>
      </c>
      <c r="CG8" s="31">
        <f t="shared" ref="CG8" si="76">IF(ISBLANK(CF8),"",IF(CF8=CF$4,CG$4,0))</f>
        <v>1</v>
      </c>
      <c r="CH8" s="75">
        <f t="shared" ref="CH8" si="77">IF(AND((BO8=""),(BQ8=""),(BS8=""),(BU8=""),(BW8=""),(BY8=""),(CA8=""),(CC8=""),(CE8=""),(CG8="")),"",IF(BO8="",0,BO8)+IF(BQ8="",0,BQ8)+IF(BS8="",0,BS8)+IF(BU8="",0,BU8)+IF(BW8="",0,BW8)+IF(BY8="",0,BY8)+IF(CA8="",0,CA8)+IF(CC8="",0,CC8)+IF(CE8="",0,CE8)+IF(CG8="",0,CG8))</f>
        <v>10</v>
      </c>
      <c r="CI8" s="78" t="s">
        <v>287</v>
      </c>
      <c r="CJ8" s="31">
        <f t="shared" ref="CJ8" si="78">IF(ISBLANK(CI8),"",IF(CI8=CI$4,CJ$4,0))</f>
        <v>1</v>
      </c>
      <c r="CK8" s="78" t="s">
        <v>288</v>
      </c>
      <c r="CL8" s="31">
        <f t="shared" ref="CL8" si="79">IF(ISBLANK(CK8),"",IF(CK8=CK$4,CL$4,0))</f>
        <v>1</v>
      </c>
      <c r="CM8" s="79" t="s">
        <v>289</v>
      </c>
      <c r="CN8" s="31">
        <f t="shared" ref="CN8" si="80">IF(ISBLANK(CM8),"",IF(CM8=CM$4,CN$4,0))</f>
        <v>1</v>
      </c>
      <c r="CO8" s="78" t="s">
        <v>290</v>
      </c>
      <c r="CP8" s="31">
        <f t="shared" ref="CP8" si="81">IF(ISBLANK(CO8),"",IF(CO8=CO$4,CP$4,0))</f>
        <v>1</v>
      </c>
      <c r="CQ8" s="92" t="s">
        <v>355</v>
      </c>
      <c r="CR8" s="31">
        <f t="shared" si="40"/>
        <v>1</v>
      </c>
      <c r="CS8" s="75">
        <f t="shared" si="41"/>
        <v>5</v>
      </c>
      <c r="CT8" s="48"/>
      <c r="CU8" s="49"/>
      <c r="CV8" s="69"/>
    </row>
    <row r="9" spans="1:100" s="32" customFormat="1" ht="33.75" x14ac:dyDescent="0.25">
      <c r="A9" s="68"/>
      <c r="B9" s="131" t="s">
        <v>177</v>
      </c>
      <c r="C9" s="72" t="s">
        <v>23</v>
      </c>
      <c r="D9" s="30">
        <f t="shared" si="0"/>
        <v>56</v>
      </c>
      <c r="E9" s="78" t="s">
        <v>375</v>
      </c>
      <c r="F9" s="31">
        <f t="shared" si="1"/>
        <v>3</v>
      </c>
      <c r="G9" s="78" t="s">
        <v>376</v>
      </c>
      <c r="H9" s="31">
        <f t="shared" si="59"/>
        <v>0</v>
      </c>
      <c r="I9" s="78" t="s">
        <v>393</v>
      </c>
      <c r="J9" s="31">
        <f t="shared" si="2"/>
        <v>3</v>
      </c>
      <c r="K9" s="78" t="s">
        <v>394</v>
      </c>
      <c r="L9" s="31">
        <f t="shared" si="3"/>
        <v>3</v>
      </c>
      <c r="M9" s="92" t="s">
        <v>395</v>
      </c>
      <c r="N9" s="64">
        <f>MAX(N$5:N$8,N$10:N$22)</f>
        <v>3</v>
      </c>
      <c r="O9" s="78" t="s">
        <v>396</v>
      </c>
      <c r="P9" s="31">
        <f t="shared" si="4"/>
        <v>0</v>
      </c>
      <c r="Q9" s="78" t="s">
        <v>38</v>
      </c>
      <c r="R9" s="31">
        <f t="shared" si="5"/>
        <v>0</v>
      </c>
      <c r="S9" s="78" t="s">
        <v>397</v>
      </c>
      <c r="T9" s="31">
        <f t="shared" si="6"/>
        <v>0</v>
      </c>
      <c r="U9" s="79" t="s">
        <v>520</v>
      </c>
      <c r="V9" s="31">
        <v>2</v>
      </c>
      <c r="W9" s="78" t="s">
        <v>253</v>
      </c>
      <c r="X9" s="31">
        <f t="shared" si="8"/>
        <v>3</v>
      </c>
      <c r="Y9" s="78" t="s">
        <v>398</v>
      </c>
      <c r="Z9" s="31">
        <f t="shared" si="9"/>
        <v>0</v>
      </c>
      <c r="AA9" s="78" t="s">
        <v>250</v>
      </c>
      <c r="AB9" s="31">
        <f t="shared" si="64"/>
        <v>3</v>
      </c>
      <c r="AC9" s="78" t="s">
        <v>414</v>
      </c>
      <c r="AD9" s="31">
        <f t="shared" ref="AD9:AD16" si="82">AD$4</f>
        <v>3</v>
      </c>
      <c r="AE9" s="78" t="s">
        <v>400</v>
      </c>
      <c r="AF9" s="31">
        <f>AF$4</f>
        <v>3</v>
      </c>
      <c r="AG9" s="78" t="s">
        <v>399</v>
      </c>
      <c r="AH9" s="31">
        <f>AH$4</f>
        <v>3</v>
      </c>
      <c r="AI9" s="79" t="s">
        <v>401</v>
      </c>
      <c r="AJ9" s="31">
        <f t="shared" si="10"/>
        <v>0</v>
      </c>
      <c r="AK9" s="78" t="s">
        <v>402</v>
      </c>
      <c r="AL9" s="31">
        <f t="shared" si="11"/>
        <v>3</v>
      </c>
      <c r="AM9" s="78" t="s">
        <v>252</v>
      </c>
      <c r="AN9" s="31">
        <f t="shared" si="43"/>
        <v>3</v>
      </c>
      <c r="AO9" s="78"/>
      <c r="AP9" s="31">
        <f t="shared" si="44"/>
        <v>6</v>
      </c>
      <c r="AQ9" s="78" t="s">
        <v>356</v>
      </c>
      <c r="AR9" s="31">
        <f t="shared" si="13"/>
        <v>15</v>
      </c>
      <c r="AS9" s="39"/>
      <c r="AT9" s="31" t="str">
        <f t="shared" si="45"/>
        <v/>
      </c>
      <c r="AU9" s="78" t="s">
        <v>403</v>
      </c>
      <c r="AV9" s="31">
        <f t="shared" si="15"/>
        <v>0</v>
      </c>
      <c r="AW9" s="78" t="s">
        <v>258</v>
      </c>
      <c r="AX9" s="31">
        <f t="shared" ref="AX9" si="83">IF(ISBLANK(AW9),"",IF(AW9=AW$4,AX$4,0))</f>
        <v>1</v>
      </c>
      <c r="AY9" s="78" t="s">
        <v>260</v>
      </c>
      <c r="AZ9" s="31">
        <f t="shared" si="17"/>
        <v>1</v>
      </c>
      <c r="BA9" s="78" t="s">
        <v>405</v>
      </c>
      <c r="BB9" s="31">
        <f t="shared" si="18"/>
        <v>0</v>
      </c>
      <c r="BC9" s="78" t="s">
        <v>256</v>
      </c>
      <c r="BD9" s="31">
        <f t="shared" ref="BD9" si="84">IF(ISBLANK(BC9),"",IF(BC9=BC$4,BD$4,0))</f>
        <v>1</v>
      </c>
      <c r="BE9" s="78" t="s">
        <v>257</v>
      </c>
      <c r="BF9" s="31">
        <f t="shared" ref="BF9" si="85">IF(ISBLANK(BE9),"",IF(BE9=BE$4,BF$4,0))</f>
        <v>1</v>
      </c>
      <c r="BG9" s="78" t="s">
        <v>267</v>
      </c>
      <c r="BH9" s="31">
        <f t="shared" si="21"/>
        <v>1</v>
      </c>
      <c r="BI9" s="39"/>
      <c r="BJ9" s="31" t="str">
        <f t="shared" si="22"/>
        <v/>
      </c>
      <c r="BK9" s="78" t="s">
        <v>546</v>
      </c>
      <c r="BL9" s="31">
        <f>BL$4</f>
        <v>1</v>
      </c>
      <c r="BM9" s="75">
        <f t="shared" si="24"/>
        <v>6</v>
      </c>
      <c r="BN9" s="79" t="s">
        <v>351</v>
      </c>
      <c r="BO9" s="31">
        <f t="shared" ref="BO9:BO21" si="86">IF(ISBLANK(BN9),"",IF(BN9=BN$4,BO$4,0))</f>
        <v>1</v>
      </c>
      <c r="BP9" s="92" t="s">
        <v>353</v>
      </c>
      <c r="BQ9" s="31">
        <f t="shared" ref="BQ9:BQ21" si="87">IF(ISBLANK(BP9),"",IF(BP9=BP$4,BQ$4,0))</f>
        <v>1</v>
      </c>
      <c r="BR9" s="92" t="s">
        <v>354</v>
      </c>
      <c r="BS9" s="31">
        <f t="shared" ref="BS9:BS21" si="88">IF(ISBLANK(BR9),"",IF(BR9=BR$4,BS$4,0))</f>
        <v>1</v>
      </c>
      <c r="BT9" s="78" t="s">
        <v>281</v>
      </c>
      <c r="BU9" s="31">
        <f t="shared" ref="BU9:BU21" si="89">IF(ISBLANK(BT9),"",IF(BT9=BT$4,BU$4,0))</f>
        <v>1</v>
      </c>
      <c r="BV9" s="92" t="s">
        <v>352</v>
      </c>
      <c r="BW9" s="31">
        <f t="shared" ref="BW9:BW21" si="90">IF(ISBLANK(BV9),"",IF(BV9=BV$4,BW$4,0))</f>
        <v>1</v>
      </c>
      <c r="BX9" s="78" t="s">
        <v>282</v>
      </c>
      <c r="BY9" s="31">
        <f t="shared" ref="BY9:BY21" si="91">IF(ISBLANK(BX9),"",IF(BX9=BX$4,BY$4,0))</f>
        <v>1</v>
      </c>
      <c r="BZ9" s="78" t="s">
        <v>283</v>
      </c>
      <c r="CA9" s="31">
        <f t="shared" ref="CA9:CA21" si="92">IF(ISBLANK(BZ9),"",IF(BZ9=BZ$4,CA$4,0))</f>
        <v>1</v>
      </c>
      <c r="CB9" s="92" t="s">
        <v>284</v>
      </c>
      <c r="CC9" s="31">
        <f t="shared" ref="CC9:CC21" si="93">IF(ISBLANK(CB9),"",IF(CB9=CB$4,CC$4,0))</f>
        <v>1</v>
      </c>
      <c r="CD9" s="78" t="s">
        <v>285</v>
      </c>
      <c r="CE9" s="31">
        <f t="shared" ref="CE9:CE21" si="94">IF(ISBLANK(CD9),"",IF(CD9=CD$4,CE$4,0))</f>
        <v>1</v>
      </c>
      <c r="CF9" s="78" t="s">
        <v>286</v>
      </c>
      <c r="CG9" s="31">
        <f t="shared" ref="CG9:CG21" si="95">IF(ISBLANK(CF9),"",IF(CF9=CF$4,CG$4,0))</f>
        <v>1</v>
      </c>
      <c r="CH9" s="75">
        <f t="shared" ref="CH9:CH21" si="96">IF(AND((BO9=""),(BQ9=""),(BS9=""),(BU9=""),(BW9=""),(BY9=""),(CA9=""),(CC9=""),(CE9=""),(CG9="")),"",IF(BO9="",0,BO9)+IF(BQ9="",0,BQ9)+IF(BS9="",0,BS9)+IF(BU9="",0,BU9)+IF(BW9="",0,BW9)+IF(BY9="",0,BY9)+IF(CA9="",0,CA9)+IF(CC9="",0,CC9)+IF(CE9="",0,CE9)+IF(CG9="",0,CG9))</f>
        <v>10</v>
      </c>
      <c r="CI9" s="78" t="s">
        <v>287</v>
      </c>
      <c r="CJ9" s="31">
        <f t="shared" ref="CJ9:CJ21" si="97">IF(ISBLANK(CI9),"",IF(CI9=CI$4,CJ$4,0))</f>
        <v>1</v>
      </c>
      <c r="CK9" s="78" t="s">
        <v>288</v>
      </c>
      <c r="CL9" s="31">
        <f t="shared" ref="CL9:CL21" si="98">IF(ISBLANK(CK9),"",IF(CK9=CK$4,CL$4,0))</f>
        <v>1</v>
      </c>
      <c r="CM9" s="79" t="s">
        <v>289</v>
      </c>
      <c r="CN9" s="31">
        <f t="shared" ref="CN9:CN21" si="99">IF(ISBLANK(CM9),"",IF(CM9=CM$4,CN$4,0))</f>
        <v>1</v>
      </c>
      <c r="CO9" s="78" t="s">
        <v>290</v>
      </c>
      <c r="CP9" s="31">
        <f t="shared" ref="CP9:CP21" si="100">IF(ISBLANK(CO9),"",IF(CO9=CO$4,CP$4,0))</f>
        <v>1</v>
      </c>
      <c r="CQ9" s="92" t="s">
        <v>355</v>
      </c>
      <c r="CR9" s="31">
        <f t="shared" si="40"/>
        <v>1</v>
      </c>
      <c r="CS9" s="75">
        <f t="shared" ref="CS9:CS22" si="101">IF(AND((CJ9=""),(CL9=""),(CN9=""),(CP9=""),(CR9="")),"",IF(CJ9="",0,CJ9)+IF(CL9="",0,CL9)+IF(CN9="",0,CN9)+IF(CP9="",0,CP9)+IF(CR9="",0,CR9))</f>
        <v>5</v>
      </c>
      <c r="CT9" s="48"/>
      <c r="CU9" s="49"/>
    </row>
    <row r="10" spans="1:100" s="32" customFormat="1" ht="41.25" x14ac:dyDescent="0.25">
      <c r="A10" s="68"/>
      <c r="B10" s="131" t="s">
        <v>178</v>
      </c>
      <c r="C10" s="72" t="s">
        <v>40</v>
      </c>
      <c r="D10" s="30">
        <f t="shared" si="0"/>
        <v>44</v>
      </c>
      <c r="E10" s="78" t="s">
        <v>607</v>
      </c>
      <c r="F10" s="31">
        <f t="shared" si="1"/>
        <v>0</v>
      </c>
      <c r="G10" s="78" t="s">
        <v>608</v>
      </c>
      <c r="H10" s="31">
        <f t="shared" si="59"/>
        <v>0</v>
      </c>
      <c r="I10" s="78" t="s">
        <v>609</v>
      </c>
      <c r="J10" s="31">
        <f t="shared" si="2"/>
        <v>0</v>
      </c>
      <c r="K10" s="78" t="s">
        <v>394</v>
      </c>
      <c r="L10" s="31">
        <f t="shared" si="3"/>
        <v>3</v>
      </c>
      <c r="M10" s="92" t="s">
        <v>610</v>
      </c>
      <c r="N10" s="31">
        <f t="shared" ref="N10:N22" si="102">IF(ISBLANK(M10),"",IF(M10=M$4,N$4,0))</f>
        <v>0</v>
      </c>
      <c r="O10" s="78" t="s">
        <v>269</v>
      </c>
      <c r="P10" s="64">
        <f>MAX(P$5:P$9,P$11:P$22)</f>
        <v>0</v>
      </c>
      <c r="Q10" s="78" t="s">
        <v>611</v>
      </c>
      <c r="R10" s="31">
        <f t="shared" si="5"/>
        <v>0</v>
      </c>
      <c r="S10" s="79" t="s">
        <v>612</v>
      </c>
      <c r="T10" s="31">
        <v>1</v>
      </c>
      <c r="U10" s="78" t="s">
        <v>614</v>
      </c>
      <c r="V10" s="31">
        <v>1</v>
      </c>
      <c r="W10" s="78" t="s">
        <v>253</v>
      </c>
      <c r="X10" s="31">
        <f t="shared" si="8"/>
        <v>3</v>
      </c>
      <c r="Y10" s="78" t="s">
        <v>615</v>
      </c>
      <c r="Z10" s="31">
        <f t="shared" si="9"/>
        <v>0</v>
      </c>
      <c r="AA10" s="78" t="s">
        <v>616</v>
      </c>
      <c r="AB10" s="31">
        <f>AB$4</f>
        <v>3</v>
      </c>
      <c r="AC10" s="78" t="s">
        <v>617</v>
      </c>
      <c r="AD10" s="31">
        <f t="shared" si="82"/>
        <v>3</v>
      </c>
      <c r="AE10" s="78" t="s">
        <v>618</v>
      </c>
      <c r="AF10" s="31">
        <v>1</v>
      </c>
      <c r="AG10" s="78" t="s">
        <v>619</v>
      </c>
      <c r="AH10" s="31">
        <f>AH$4</f>
        <v>3</v>
      </c>
      <c r="AI10" s="78" t="s">
        <v>620</v>
      </c>
      <c r="AJ10" s="31">
        <f t="shared" si="10"/>
        <v>0</v>
      </c>
      <c r="AK10" s="78" t="s">
        <v>254</v>
      </c>
      <c r="AL10" s="31">
        <f t="shared" si="11"/>
        <v>3</v>
      </c>
      <c r="AM10" s="78" t="s">
        <v>511</v>
      </c>
      <c r="AN10" s="31">
        <f t="shared" si="43"/>
        <v>3</v>
      </c>
      <c r="AO10" s="78"/>
      <c r="AP10" s="31">
        <f t="shared" si="44"/>
        <v>5</v>
      </c>
      <c r="AQ10" s="78" t="s">
        <v>356</v>
      </c>
      <c r="AR10" s="31">
        <f t="shared" si="13"/>
        <v>15</v>
      </c>
      <c r="AS10" s="78" t="s">
        <v>561</v>
      </c>
      <c r="AT10" s="31">
        <f t="shared" si="45"/>
        <v>0</v>
      </c>
      <c r="AU10" s="78" t="s">
        <v>621</v>
      </c>
      <c r="AV10" s="31">
        <f t="shared" si="15"/>
        <v>0</v>
      </c>
      <c r="AW10" s="78" t="s">
        <v>622</v>
      </c>
      <c r="AX10" s="31">
        <f>AX$4</f>
        <v>1</v>
      </c>
      <c r="AY10" s="78" t="s">
        <v>260</v>
      </c>
      <c r="AZ10" s="31">
        <f t="shared" si="17"/>
        <v>1</v>
      </c>
      <c r="BA10" s="78" t="s">
        <v>623</v>
      </c>
      <c r="BB10" s="31">
        <f t="shared" si="18"/>
        <v>0</v>
      </c>
      <c r="BC10" s="78" t="s">
        <v>256</v>
      </c>
      <c r="BD10" s="31">
        <f t="shared" ref="BD10" si="103">IF(ISBLANK(BC10),"",IF(BC10=BC$4,BD$4,0))</f>
        <v>1</v>
      </c>
      <c r="BE10" s="78" t="s">
        <v>257</v>
      </c>
      <c r="BF10" s="31">
        <f t="shared" ref="BF10" si="104">IF(ISBLANK(BE10),"",IF(BE10=BE$4,BF$4,0))</f>
        <v>1</v>
      </c>
      <c r="BG10" s="78" t="s">
        <v>267</v>
      </c>
      <c r="BH10" s="31">
        <f t="shared" si="21"/>
        <v>1</v>
      </c>
      <c r="BI10" s="92" t="s">
        <v>624</v>
      </c>
      <c r="BJ10" s="31">
        <f t="shared" si="22"/>
        <v>0</v>
      </c>
      <c r="BK10" s="92" t="s">
        <v>625</v>
      </c>
      <c r="BL10" s="31">
        <f t="shared" si="23"/>
        <v>0</v>
      </c>
      <c r="BM10" s="75">
        <f t="shared" si="24"/>
        <v>5</v>
      </c>
      <c r="BN10" s="79" t="s">
        <v>351</v>
      </c>
      <c r="BO10" s="31">
        <f t="shared" ref="BO10" si="105">IF(ISBLANK(BN10),"",IF(BN10=BN$4,BO$4,0))</f>
        <v>1</v>
      </c>
      <c r="BP10" s="92" t="s">
        <v>353</v>
      </c>
      <c r="BQ10" s="31">
        <f t="shared" ref="BQ10" si="106">IF(ISBLANK(BP10),"",IF(BP10=BP$4,BQ$4,0))</f>
        <v>1</v>
      </c>
      <c r="BR10" s="92" t="s">
        <v>354</v>
      </c>
      <c r="BS10" s="31">
        <f t="shared" ref="BS10" si="107">IF(ISBLANK(BR10),"",IF(BR10=BR$4,BS$4,0))</f>
        <v>1</v>
      </c>
      <c r="BT10" s="78" t="s">
        <v>281</v>
      </c>
      <c r="BU10" s="31">
        <f t="shared" ref="BU10" si="108">IF(ISBLANK(BT10),"",IF(BT10=BT$4,BU$4,0))</f>
        <v>1</v>
      </c>
      <c r="BV10" s="92" t="s">
        <v>352</v>
      </c>
      <c r="BW10" s="31">
        <f t="shared" ref="BW10" si="109">IF(ISBLANK(BV10),"",IF(BV10=BV$4,BW$4,0))</f>
        <v>1</v>
      </c>
      <c r="BX10" s="78" t="s">
        <v>282</v>
      </c>
      <c r="BY10" s="31">
        <f t="shared" ref="BY10" si="110">IF(ISBLANK(BX10),"",IF(BX10=BX$4,BY$4,0))</f>
        <v>1</v>
      </c>
      <c r="BZ10" s="78" t="s">
        <v>283</v>
      </c>
      <c r="CA10" s="31">
        <f t="shared" ref="CA10" si="111">IF(ISBLANK(BZ10),"",IF(BZ10=BZ$4,CA$4,0))</f>
        <v>1</v>
      </c>
      <c r="CB10" s="92" t="s">
        <v>284</v>
      </c>
      <c r="CC10" s="31">
        <f t="shared" ref="CC10" si="112">IF(ISBLANK(CB10),"",IF(CB10=CB$4,CC$4,0))</f>
        <v>1</v>
      </c>
      <c r="CD10" s="78" t="s">
        <v>285</v>
      </c>
      <c r="CE10" s="31">
        <f t="shared" ref="CE10" si="113">IF(ISBLANK(CD10),"",IF(CD10=CD$4,CE$4,0))</f>
        <v>1</v>
      </c>
      <c r="CF10" s="78" t="s">
        <v>286</v>
      </c>
      <c r="CG10" s="31">
        <f t="shared" ref="CG10" si="114">IF(ISBLANK(CF10),"",IF(CF10=CF$4,CG$4,0))</f>
        <v>1</v>
      </c>
      <c r="CH10" s="75">
        <f t="shared" ref="CH10" si="115">IF(AND((BO10=""),(BQ10=""),(BS10=""),(BU10=""),(BW10=""),(BY10=""),(CA10=""),(CC10=""),(CE10=""),(CG10="")),"",IF(BO10="",0,BO10)+IF(BQ10="",0,BQ10)+IF(BS10="",0,BS10)+IF(BU10="",0,BU10)+IF(BW10="",0,BW10)+IF(BY10="",0,BY10)+IF(CA10="",0,CA10)+IF(CC10="",0,CC10)+IF(CE10="",0,CE10)+IF(CG10="",0,CG10))</f>
        <v>10</v>
      </c>
      <c r="CI10" s="78" t="s">
        <v>287</v>
      </c>
      <c r="CJ10" s="31">
        <f t="shared" ref="CJ10" si="116">IF(ISBLANK(CI10),"",IF(CI10=CI$4,CJ$4,0))</f>
        <v>1</v>
      </c>
      <c r="CK10" s="78" t="s">
        <v>288</v>
      </c>
      <c r="CL10" s="31">
        <f t="shared" ref="CL10" si="117">IF(ISBLANK(CK10),"",IF(CK10=CK$4,CL$4,0))</f>
        <v>1</v>
      </c>
      <c r="CM10" s="79" t="s">
        <v>289</v>
      </c>
      <c r="CN10" s="31">
        <f t="shared" ref="CN10" si="118">IF(ISBLANK(CM10),"",IF(CM10=CM$4,CN$4,0))</f>
        <v>1</v>
      </c>
      <c r="CO10" s="78" t="s">
        <v>290</v>
      </c>
      <c r="CP10" s="31">
        <f t="shared" ref="CP10" si="119">IF(ISBLANK(CO10),"",IF(CO10=CO$4,CP$4,0))</f>
        <v>1</v>
      </c>
      <c r="CQ10" s="92" t="s">
        <v>355</v>
      </c>
      <c r="CR10" s="31">
        <f t="shared" si="40"/>
        <v>1</v>
      </c>
      <c r="CS10" s="75">
        <f t="shared" si="101"/>
        <v>5</v>
      </c>
      <c r="CT10" s="48"/>
      <c r="CU10" s="49"/>
    </row>
    <row r="11" spans="1:100" s="32" customFormat="1" ht="41.25" x14ac:dyDescent="0.25">
      <c r="A11" s="68"/>
      <c r="B11" s="131" t="s">
        <v>179</v>
      </c>
      <c r="C11" s="72" t="s">
        <v>146</v>
      </c>
      <c r="D11" s="30">
        <f t="shared" si="0"/>
        <v>49</v>
      </c>
      <c r="E11" s="78" t="s">
        <v>375</v>
      </c>
      <c r="F11" s="31">
        <f t="shared" si="1"/>
        <v>3</v>
      </c>
      <c r="G11" s="39" t="s">
        <v>532</v>
      </c>
      <c r="H11" s="31">
        <f t="shared" si="59"/>
        <v>0</v>
      </c>
      <c r="I11" s="78" t="s">
        <v>533</v>
      </c>
      <c r="J11" s="31">
        <f>J$4</f>
        <v>3</v>
      </c>
      <c r="K11" s="78" t="s">
        <v>394</v>
      </c>
      <c r="L11" s="31">
        <f t="shared" si="3"/>
        <v>3</v>
      </c>
      <c r="M11" s="92" t="s">
        <v>534</v>
      </c>
      <c r="N11" s="31">
        <f>1+1+1</f>
        <v>3</v>
      </c>
      <c r="O11" s="39"/>
      <c r="P11" s="31" t="str">
        <f t="shared" si="4"/>
        <v/>
      </c>
      <c r="Q11" s="78" t="s">
        <v>276</v>
      </c>
      <c r="R11" s="64">
        <f>MAX(R$5:R$10,R$12:R$22)</f>
        <v>3</v>
      </c>
      <c r="S11" s="78" t="s">
        <v>535</v>
      </c>
      <c r="T11" s="31">
        <f t="shared" si="6"/>
        <v>0</v>
      </c>
      <c r="U11" s="78" t="s">
        <v>536</v>
      </c>
      <c r="V11" s="31">
        <f t="shared" si="7"/>
        <v>0</v>
      </c>
      <c r="W11" s="78" t="s">
        <v>382</v>
      </c>
      <c r="X11" s="31">
        <f t="shared" si="8"/>
        <v>3</v>
      </c>
      <c r="Y11" s="79" t="s">
        <v>537</v>
      </c>
      <c r="Z11" s="31">
        <v>1</v>
      </c>
      <c r="AA11" s="78" t="s">
        <v>538</v>
      </c>
      <c r="AB11" s="31">
        <f t="shared" si="64"/>
        <v>0</v>
      </c>
      <c r="AC11" s="78" t="s">
        <v>539</v>
      </c>
      <c r="AD11" s="31">
        <f t="shared" si="82"/>
        <v>3</v>
      </c>
      <c r="AE11" s="78" t="s">
        <v>540</v>
      </c>
      <c r="AF11" s="31">
        <v>1</v>
      </c>
      <c r="AG11" s="78" t="s">
        <v>541</v>
      </c>
      <c r="AH11" s="31">
        <f t="shared" si="66"/>
        <v>0</v>
      </c>
      <c r="AI11" s="78" t="s">
        <v>542</v>
      </c>
      <c r="AJ11" s="31">
        <f t="shared" si="10"/>
        <v>3</v>
      </c>
      <c r="AK11" s="78" t="s">
        <v>543</v>
      </c>
      <c r="AL11" s="31">
        <f t="shared" si="11"/>
        <v>0</v>
      </c>
      <c r="AM11" s="78" t="s">
        <v>252</v>
      </c>
      <c r="AN11" s="31">
        <f t="shared" si="43"/>
        <v>3</v>
      </c>
      <c r="AO11" s="78"/>
      <c r="AP11" s="31">
        <f t="shared" si="44"/>
        <v>5</v>
      </c>
      <c r="AQ11" s="78" t="s">
        <v>356</v>
      </c>
      <c r="AR11" s="31">
        <f t="shared" si="13"/>
        <v>15</v>
      </c>
      <c r="AS11" s="39"/>
      <c r="AT11" s="31" t="str">
        <f t="shared" si="45"/>
        <v/>
      </c>
      <c r="AU11" s="78" t="s">
        <v>497</v>
      </c>
      <c r="AV11" s="31">
        <f t="shared" si="15"/>
        <v>0</v>
      </c>
      <c r="AW11" s="78" t="s">
        <v>258</v>
      </c>
      <c r="AX11" s="31">
        <f t="shared" si="16"/>
        <v>1</v>
      </c>
      <c r="AY11" s="78" t="s">
        <v>260</v>
      </c>
      <c r="AZ11" s="31">
        <f t="shared" ref="AZ11" si="120">IF(ISBLANK(AY11),"",IF(AY11=AY$4,AZ$4,0))</f>
        <v>1</v>
      </c>
      <c r="BA11" s="78"/>
      <c r="BB11" s="31" t="str">
        <f t="shared" ref="BB11" si="121">IF(ISBLANK(BA11),"",IF(BA11=BA$4,BB$4,0))</f>
        <v/>
      </c>
      <c r="BC11" s="78" t="s">
        <v>256</v>
      </c>
      <c r="BD11" s="31">
        <f t="shared" si="19"/>
        <v>1</v>
      </c>
      <c r="BE11" s="78" t="s">
        <v>257</v>
      </c>
      <c r="BF11" s="31">
        <f t="shared" si="20"/>
        <v>1</v>
      </c>
      <c r="BG11" s="78" t="s">
        <v>544</v>
      </c>
      <c r="BH11" s="31">
        <f t="shared" si="21"/>
        <v>0</v>
      </c>
      <c r="BI11" s="39"/>
      <c r="BJ11" s="31" t="str">
        <f t="shared" si="22"/>
        <v/>
      </c>
      <c r="BK11" s="78" t="s">
        <v>547</v>
      </c>
      <c r="BL11" s="31">
        <f>BL$4</f>
        <v>1</v>
      </c>
      <c r="BM11" s="75">
        <f t="shared" si="24"/>
        <v>5</v>
      </c>
      <c r="BN11" s="79" t="s">
        <v>351</v>
      </c>
      <c r="BO11" s="31">
        <f t="shared" ref="BO11" si="122">IF(ISBLANK(BN11),"",IF(BN11=BN$4,BO$4,0))</f>
        <v>1</v>
      </c>
      <c r="BP11" s="92" t="s">
        <v>353</v>
      </c>
      <c r="BQ11" s="31">
        <f t="shared" ref="BQ11" si="123">IF(ISBLANK(BP11),"",IF(BP11=BP$4,BQ$4,0))</f>
        <v>1</v>
      </c>
      <c r="BR11" s="92" t="s">
        <v>354</v>
      </c>
      <c r="BS11" s="31">
        <f t="shared" ref="BS11" si="124">IF(ISBLANK(BR11),"",IF(BR11=BR$4,BS$4,0))</f>
        <v>1</v>
      </c>
      <c r="BT11" s="78" t="s">
        <v>281</v>
      </c>
      <c r="BU11" s="31">
        <f t="shared" ref="BU11" si="125">IF(ISBLANK(BT11),"",IF(BT11=BT$4,BU$4,0))</f>
        <v>1</v>
      </c>
      <c r="BV11" s="92" t="s">
        <v>352</v>
      </c>
      <c r="BW11" s="31">
        <f t="shared" ref="BW11" si="126">IF(ISBLANK(BV11),"",IF(BV11=BV$4,BW$4,0))</f>
        <v>1</v>
      </c>
      <c r="BX11" s="78" t="s">
        <v>282</v>
      </c>
      <c r="BY11" s="31">
        <f t="shared" ref="BY11" si="127">IF(ISBLANK(BX11),"",IF(BX11=BX$4,BY$4,0))</f>
        <v>1</v>
      </c>
      <c r="BZ11" s="78" t="s">
        <v>283</v>
      </c>
      <c r="CA11" s="31">
        <f t="shared" ref="CA11" si="128">IF(ISBLANK(BZ11),"",IF(BZ11=BZ$4,CA$4,0))</f>
        <v>1</v>
      </c>
      <c r="CB11" s="92" t="s">
        <v>284</v>
      </c>
      <c r="CC11" s="31">
        <f t="shared" ref="CC11" si="129">IF(ISBLANK(CB11),"",IF(CB11=CB$4,CC$4,0))</f>
        <v>1</v>
      </c>
      <c r="CD11" s="78" t="s">
        <v>285</v>
      </c>
      <c r="CE11" s="31">
        <f t="shared" ref="CE11" si="130">IF(ISBLANK(CD11),"",IF(CD11=CD$4,CE$4,0))</f>
        <v>1</v>
      </c>
      <c r="CF11" s="78" t="s">
        <v>286</v>
      </c>
      <c r="CG11" s="31">
        <f t="shared" ref="CG11" si="131">IF(ISBLANK(CF11),"",IF(CF11=CF$4,CG$4,0))</f>
        <v>1</v>
      </c>
      <c r="CH11" s="75">
        <f t="shared" ref="CH11" si="132">IF(AND((BO11=""),(BQ11=""),(BS11=""),(BU11=""),(BW11=""),(BY11=""),(CA11=""),(CC11=""),(CE11=""),(CG11="")),"",IF(BO11="",0,BO11)+IF(BQ11="",0,BQ11)+IF(BS11="",0,BS11)+IF(BU11="",0,BU11)+IF(BW11="",0,BW11)+IF(BY11="",0,BY11)+IF(CA11="",0,CA11)+IF(CC11="",0,CC11)+IF(CE11="",0,CE11)+IF(CG11="",0,CG11))</f>
        <v>10</v>
      </c>
      <c r="CI11" s="78" t="s">
        <v>287</v>
      </c>
      <c r="CJ11" s="31">
        <f t="shared" ref="CJ11" si="133">IF(ISBLANK(CI11),"",IF(CI11=CI$4,CJ$4,0))</f>
        <v>1</v>
      </c>
      <c r="CK11" s="78" t="s">
        <v>288</v>
      </c>
      <c r="CL11" s="31">
        <f t="shared" ref="CL11" si="134">IF(ISBLANK(CK11),"",IF(CK11=CK$4,CL$4,0))</f>
        <v>1</v>
      </c>
      <c r="CM11" s="79" t="s">
        <v>289</v>
      </c>
      <c r="CN11" s="31">
        <f t="shared" ref="CN11" si="135">IF(ISBLANK(CM11),"",IF(CM11=CM$4,CN$4,0))</f>
        <v>1</v>
      </c>
      <c r="CO11" s="78" t="s">
        <v>290</v>
      </c>
      <c r="CP11" s="31">
        <f t="shared" ref="CP11" si="136">IF(ISBLANK(CO11),"",IF(CO11=CO$4,CP$4,0))</f>
        <v>1</v>
      </c>
      <c r="CQ11" s="92" t="s">
        <v>355</v>
      </c>
      <c r="CR11" s="31">
        <f t="shared" si="40"/>
        <v>1</v>
      </c>
      <c r="CS11" s="75">
        <f t="shared" si="101"/>
        <v>5</v>
      </c>
      <c r="CT11" s="48"/>
      <c r="CU11" s="49"/>
    </row>
    <row r="12" spans="1:100" s="32" customFormat="1" ht="33.75" x14ac:dyDescent="0.25">
      <c r="A12" s="68"/>
      <c r="B12" s="131" t="s">
        <v>173</v>
      </c>
      <c r="C12" s="72" t="s">
        <v>24</v>
      </c>
      <c r="D12" s="30">
        <f t="shared" si="0"/>
        <v>46</v>
      </c>
      <c r="E12" s="78" t="s">
        <v>406</v>
      </c>
      <c r="F12" s="31">
        <f t="shared" si="1"/>
        <v>0</v>
      </c>
      <c r="G12" s="78" t="s">
        <v>407</v>
      </c>
      <c r="H12" s="31">
        <f t="shared" si="59"/>
        <v>0</v>
      </c>
      <c r="I12" s="78" t="s">
        <v>328</v>
      </c>
      <c r="J12" s="31">
        <f t="shared" si="2"/>
        <v>3</v>
      </c>
      <c r="K12" s="78" t="s">
        <v>394</v>
      </c>
      <c r="L12" s="31">
        <f t="shared" si="3"/>
        <v>3</v>
      </c>
      <c r="M12" s="79" t="s">
        <v>408</v>
      </c>
      <c r="N12" s="31">
        <f>0+1+0</f>
        <v>1</v>
      </c>
      <c r="O12" s="78" t="s">
        <v>409</v>
      </c>
      <c r="P12" s="31">
        <f t="shared" si="4"/>
        <v>0</v>
      </c>
      <c r="Q12" s="78" t="s">
        <v>38</v>
      </c>
      <c r="R12" s="31">
        <f t="shared" si="5"/>
        <v>0</v>
      </c>
      <c r="S12" s="78" t="s">
        <v>410</v>
      </c>
      <c r="T12" s="64">
        <f>MAX(T$5:T$11,T$13:T$22)</f>
        <v>1</v>
      </c>
      <c r="U12" s="78" t="s">
        <v>411</v>
      </c>
      <c r="V12" s="31">
        <f t="shared" si="7"/>
        <v>0</v>
      </c>
      <c r="W12" s="78" t="s">
        <v>382</v>
      </c>
      <c r="X12" s="31">
        <f t="shared" si="8"/>
        <v>3</v>
      </c>
      <c r="Y12" s="78" t="s">
        <v>342</v>
      </c>
      <c r="Z12" s="31">
        <f t="shared" si="9"/>
        <v>3</v>
      </c>
      <c r="AA12" s="78" t="s">
        <v>412</v>
      </c>
      <c r="AB12" s="31">
        <f t="shared" si="64"/>
        <v>3</v>
      </c>
      <c r="AC12" s="78" t="s">
        <v>413</v>
      </c>
      <c r="AD12" s="31">
        <f t="shared" si="82"/>
        <v>3</v>
      </c>
      <c r="AE12" s="78" t="s">
        <v>345</v>
      </c>
      <c r="AF12" s="31">
        <f t="shared" si="65"/>
        <v>3</v>
      </c>
      <c r="AG12" s="92" t="s">
        <v>415</v>
      </c>
      <c r="AH12" s="31">
        <f t="shared" si="66"/>
        <v>0</v>
      </c>
      <c r="AI12" s="78" t="s">
        <v>416</v>
      </c>
      <c r="AJ12" s="31">
        <f t="shared" si="10"/>
        <v>0</v>
      </c>
      <c r="AK12" s="78" t="s">
        <v>254</v>
      </c>
      <c r="AL12" s="31">
        <f t="shared" si="11"/>
        <v>3</v>
      </c>
      <c r="AM12" s="78" t="s">
        <v>252</v>
      </c>
      <c r="AN12" s="31">
        <f t="shared" si="43"/>
        <v>3</v>
      </c>
      <c r="AO12" s="78"/>
      <c r="AP12" s="31">
        <f t="shared" si="44"/>
        <v>3</v>
      </c>
      <c r="AQ12" s="92" t="s">
        <v>570</v>
      </c>
      <c r="AR12" s="31">
        <f t="shared" si="13"/>
        <v>14</v>
      </c>
      <c r="AS12" s="39"/>
      <c r="AT12" s="31" t="str">
        <f t="shared" si="45"/>
        <v/>
      </c>
      <c r="AU12" s="78" t="s">
        <v>390</v>
      </c>
      <c r="AV12" s="31">
        <f t="shared" ref="AV12" si="137">IF(ISBLANK(AU12),"",IF(AU12=AU$4,AV$4,0))</f>
        <v>0</v>
      </c>
      <c r="AW12" s="78" t="s">
        <v>258</v>
      </c>
      <c r="AX12" s="31">
        <f t="shared" ref="AX12" si="138">IF(ISBLANK(AW12),"",IF(AW12=AW$4,AX$4,0))</f>
        <v>1</v>
      </c>
      <c r="AY12" s="78" t="s">
        <v>260</v>
      </c>
      <c r="AZ12" s="31">
        <f t="shared" si="17"/>
        <v>1</v>
      </c>
      <c r="BA12" s="78" t="s">
        <v>417</v>
      </c>
      <c r="BB12" s="31">
        <f t="shared" si="18"/>
        <v>0</v>
      </c>
      <c r="BC12" s="78" t="s">
        <v>418</v>
      </c>
      <c r="BD12" s="31">
        <f t="shared" si="19"/>
        <v>0</v>
      </c>
      <c r="BE12" s="78" t="s">
        <v>257</v>
      </c>
      <c r="BF12" s="31">
        <f t="shared" si="20"/>
        <v>1</v>
      </c>
      <c r="BG12" s="78" t="s">
        <v>421</v>
      </c>
      <c r="BH12" s="31">
        <f t="shared" si="21"/>
        <v>0</v>
      </c>
      <c r="BI12" s="39"/>
      <c r="BJ12" s="31" t="str">
        <f t="shared" si="22"/>
        <v/>
      </c>
      <c r="BK12" s="78" t="s">
        <v>374</v>
      </c>
      <c r="BL12" s="31">
        <f t="shared" si="23"/>
        <v>0</v>
      </c>
      <c r="BM12" s="75">
        <f t="shared" si="24"/>
        <v>3</v>
      </c>
      <c r="BN12" s="79" t="s">
        <v>351</v>
      </c>
      <c r="BO12" s="31">
        <f t="shared" ref="BO12" si="139">IF(ISBLANK(BN12),"",IF(BN12=BN$4,BO$4,0))</f>
        <v>1</v>
      </c>
      <c r="BP12" s="92" t="s">
        <v>423</v>
      </c>
      <c r="BQ12" s="31">
        <f>BQ$4</f>
        <v>1</v>
      </c>
      <c r="BR12" s="92" t="s">
        <v>354</v>
      </c>
      <c r="BS12" s="31">
        <f t="shared" ref="BS12" si="140">IF(ISBLANK(BR12),"",IF(BR12=BR$4,BS$4,0))</f>
        <v>1</v>
      </c>
      <c r="BT12" s="78" t="s">
        <v>281</v>
      </c>
      <c r="BU12" s="31">
        <f t="shared" ref="BU12" si="141">IF(ISBLANK(BT12),"",IF(BT12=BT$4,BU$4,0))</f>
        <v>1</v>
      </c>
      <c r="BV12" s="92" t="s">
        <v>352</v>
      </c>
      <c r="BW12" s="31">
        <f t="shared" si="90"/>
        <v>1</v>
      </c>
      <c r="BX12" s="39"/>
      <c r="BY12" s="31" t="str">
        <f t="shared" si="91"/>
        <v/>
      </c>
      <c r="BZ12" s="78" t="s">
        <v>283</v>
      </c>
      <c r="CA12" s="31">
        <f t="shared" ref="CA12" si="142">IF(ISBLANK(BZ12),"",IF(BZ12=BZ$4,CA$4,0))</f>
        <v>1</v>
      </c>
      <c r="CB12" s="92" t="s">
        <v>422</v>
      </c>
      <c r="CC12" s="31">
        <v>0.5</v>
      </c>
      <c r="CD12" s="78" t="s">
        <v>285</v>
      </c>
      <c r="CE12" s="31">
        <f t="shared" ref="CE12" si="143">IF(ISBLANK(CD12),"",IF(CD12=CD$4,CE$4,0))</f>
        <v>1</v>
      </c>
      <c r="CF12" s="78" t="s">
        <v>286</v>
      </c>
      <c r="CG12" s="31">
        <f t="shared" ref="CG12" si="144">IF(ISBLANK(CF12),"",IF(CF12=CF$4,CG$4,0))</f>
        <v>1</v>
      </c>
      <c r="CH12" s="75">
        <f t="shared" ref="CH12" si="145">IF(AND((BO12=""),(BQ12=""),(BS12=""),(BU12=""),(BW12=""),(BY12=""),(CA12=""),(CC12=""),(CE12=""),(CG12="")),"",IF(BO12="",0,BO12)+IF(BQ12="",0,BQ12)+IF(BS12="",0,BS12)+IF(BU12="",0,BU12)+IF(BW12="",0,BW12)+IF(BY12="",0,BY12)+IF(CA12="",0,CA12)+IF(CC12="",0,CC12)+IF(CE12="",0,CE12)+IF(CG12="",0,CG12))</f>
        <v>8.5</v>
      </c>
      <c r="CI12" s="78" t="s">
        <v>287</v>
      </c>
      <c r="CJ12" s="31">
        <f t="shared" ref="CJ12" si="146">IF(ISBLANK(CI12),"",IF(CI12=CI$4,CJ$4,0))</f>
        <v>1</v>
      </c>
      <c r="CK12" s="78" t="s">
        <v>288</v>
      </c>
      <c r="CL12" s="31">
        <f t="shared" ref="CL12" si="147">IF(ISBLANK(CK12),"",IF(CK12=CK$4,CL$4,0))</f>
        <v>1</v>
      </c>
      <c r="CM12" s="79" t="s">
        <v>289</v>
      </c>
      <c r="CN12" s="31">
        <f t="shared" ref="CN12" si="148">IF(ISBLANK(CM12),"",IF(CM12=CM$4,CN$4,0))</f>
        <v>1</v>
      </c>
      <c r="CO12" s="78" t="s">
        <v>290</v>
      </c>
      <c r="CP12" s="31">
        <f t="shared" ref="CP12" si="149">IF(ISBLANK(CO12),"",IF(CO12=CO$4,CP$4,0))</f>
        <v>1</v>
      </c>
      <c r="CQ12" s="92" t="s">
        <v>355</v>
      </c>
      <c r="CR12" s="31">
        <f t="shared" si="40"/>
        <v>1</v>
      </c>
      <c r="CS12" s="75">
        <f t="shared" si="101"/>
        <v>5</v>
      </c>
      <c r="CT12" s="48"/>
      <c r="CU12" s="49"/>
    </row>
    <row r="13" spans="1:100" s="32" customFormat="1" ht="33.75" x14ac:dyDescent="0.25">
      <c r="A13" s="68"/>
      <c r="B13" s="131" t="s">
        <v>179</v>
      </c>
      <c r="C13" s="72" t="s">
        <v>46</v>
      </c>
      <c r="D13" s="30">
        <f t="shared" si="0"/>
        <v>29</v>
      </c>
      <c r="E13" s="78" t="s">
        <v>447</v>
      </c>
      <c r="F13" s="31">
        <f t="shared" si="1"/>
        <v>0</v>
      </c>
      <c r="G13" s="39" t="s">
        <v>548</v>
      </c>
      <c r="H13" s="31">
        <f t="shared" si="59"/>
        <v>0</v>
      </c>
      <c r="I13" s="39"/>
      <c r="J13" s="31" t="str">
        <f t="shared" si="2"/>
        <v/>
      </c>
      <c r="K13" s="78" t="s">
        <v>394</v>
      </c>
      <c r="L13" s="31">
        <f t="shared" si="3"/>
        <v>3</v>
      </c>
      <c r="M13" s="79" t="s">
        <v>549</v>
      </c>
      <c r="N13" s="31">
        <f>0+0</f>
        <v>0</v>
      </c>
      <c r="O13" s="39"/>
      <c r="P13" s="31" t="str">
        <f t="shared" si="4"/>
        <v/>
      </c>
      <c r="Q13" s="78" t="s">
        <v>550</v>
      </c>
      <c r="R13" s="31">
        <f t="shared" si="5"/>
        <v>0</v>
      </c>
      <c r="S13" s="78" t="s">
        <v>551</v>
      </c>
      <c r="T13" s="31">
        <f t="shared" si="6"/>
        <v>0</v>
      </c>
      <c r="U13" s="39" t="s">
        <v>552</v>
      </c>
      <c r="V13" s="64">
        <f>MAX(V$5:V$12,V$14:V$22)</f>
        <v>3</v>
      </c>
      <c r="W13" s="78" t="s">
        <v>553</v>
      </c>
      <c r="X13" s="31">
        <f t="shared" si="8"/>
        <v>0</v>
      </c>
      <c r="Y13" s="39" t="s">
        <v>554</v>
      </c>
      <c r="Z13" s="31">
        <f t="shared" si="9"/>
        <v>0</v>
      </c>
      <c r="AA13" s="78" t="s">
        <v>434</v>
      </c>
      <c r="AB13" s="31">
        <f t="shared" si="64"/>
        <v>3</v>
      </c>
      <c r="AC13" s="78" t="s">
        <v>555</v>
      </c>
      <c r="AD13" s="31">
        <f t="shared" si="82"/>
        <v>3</v>
      </c>
      <c r="AE13" s="78" t="s">
        <v>556</v>
      </c>
      <c r="AF13" s="31">
        <f t="shared" si="65"/>
        <v>0</v>
      </c>
      <c r="AG13" s="39" t="s">
        <v>557</v>
      </c>
      <c r="AH13" s="31">
        <f t="shared" si="66"/>
        <v>0</v>
      </c>
      <c r="AI13" s="78" t="s">
        <v>558</v>
      </c>
      <c r="AJ13" s="31">
        <f t="shared" si="10"/>
        <v>0</v>
      </c>
      <c r="AK13" s="78" t="s">
        <v>559</v>
      </c>
      <c r="AL13" s="31">
        <f t="shared" si="11"/>
        <v>0</v>
      </c>
      <c r="AM13" s="78" t="s">
        <v>560</v>
      </c>
      <c r="AN13" s="31">
        <f t="shared" si="43"/>
        <v>3</v>
      </c>
      <c r="AO13" s="78"/>
      <c r="AP13" s="31">
        <f t="shared" si="44"/>
        <v>3</v>
      </c>
      <c r="AQ13" s="128" t="s">
        <v>572</v>
      </c>
      <c r="AR13" s="31">
        <f t="shared" si="13"/>
        <v>11</v>
      </c>
      <c r="AS13" s="78" t="s">
        <v>561</v>
      </c>
      <c r="AT13" s="31">
        <f t="shared" si="45"/>
        <v>0</v>
      </c>
      <c r="AU13" s="78" t="s">
        <v>562</v>
      </c>
      <c r="AV13" s="31">
        <f t="shared" si="15"/>
        <v>0</v>
      </c>
      <c r="AW13" s="78" t="s">
        <v>258</v>
      </c>
      <c r="AX13" s="31">
        <f t="shared" ref="AX13" si="150">IF(ISBLANK(AW13),"",IF(AW13=AW$4,AX$4,0))</f>
        <v>1</v>
      </c>
      <c r="AY13" s="78" t="s">
        <v>260</v>
      </c>
      <c r="AZ13" s="31">
        <f t="shared" ref="AZ13" si="151">IF(ISBLANK(AY13),"",IF(AY13=AY$4,AZ$4,0))</f>
        <v>1</v>
      </c>
      <c r="BA13" s="78" t="s">
        <v>417</v>
      </c>
      <c r="BB13" s="31">
        <f t="shared" si="18"/>
        <v>0</v>
      </c>
      <c r="BC13" s="78" t="s">
        <v>563</v>
      </c>
      <c r="BD13" s="31">
        <f t="shared" si="19"/>
        <v>0</v>
      </c>
      <c r="BE13" s="78" t="s">
        <v>257</v>
      </c>
      <c r="BF13" s="31">
        <f t="shared" si="20"/>
        <v>1</v>
      </c>
      <c r="BG13" s="78" t="s">
        <v>564</v>
      </c>
      <c r="BH13" s="31">
        <f t="shared" si="21"/>
        <v>0</v>
      </c>
      <c r="BI13" s="39"/>
      <c r="BJ13" s="31" t="str">
        <f t="shared" si="22"/>
        <v/>
      </c>
      <c r="BK13" s="78" t="s">
        <v>452</v>
      </c>
      <c r="BL13" s="31">
        <f t="shared" si="23"/>
        <v>0</v>
      </c>
      <c r="BM13" s="75">
        <f t="shared" si="24"/>
        <v>3</v>
      </c>
      <c r="BN13" s="79" t="s">
        <v>574</v>
      </c>
      <c r="BO13" s="31">
        <v>0.5</v>
      </c>
      <c r="BP13" s="92" t="s">
        <v>576</v>
      </c>
      <c r="BQ13" s="31">
        <v>0.5</v>
      </c>
      <c r="BR13" s="92" t="s">
        <v>575</v>
      </c>
      <c r="BS13" s="31">
        <v>0.5</v>
      </c>
      <c r="BT13" s="78"/>
      <c r="BU13" s="31" t="str">
        <f t="shared" si="89"/>
        <v/>
      </c>
      <c r="BV13" s="92" t="s">
        <v>573</v>
      </c>
      <c r="BW13" s="31">
        <v>0.5</v>
      </c>
      <c r="BX13" s="78" t="s">
        <v>282</v>
      </c>
      <c r="BY13" s="31">
        <f t="shared" si="91"/>
        <v>1</v>
      </c>
      <c r="BZ13" s="78" t="s">
        <v>283</v>
      </c>
      <c r="CA13" s="31">
        <f t="shared" si="92"/>
        <v>1</v>
      </c>
      <c r="CB13" s="92" t="s">
        <v>578</v>
      </c>
      <c r="CC13" s="31">
        <v>0.5</v>
      </c>
      <c r="CD13" s="78" t="s">
        <v>285</v>
      </c>
      <c r="CE13" s="31">
        <f t="shared" si="94"/>
        <v>1</v>
      </c>
      <c r="CF13" s="78" t="s">
        <v>286</v>
      </c>
      <c r="CG13" s="31">
        <f t="shared" si="95"/>
        <v>1</v>
      </c>
      <c r="CH13" s="75">
        <f t="shared" si="96"/>
        <v>6.5</v>
      </c>
      <c r="CI13" s="78" t="s">
        <v>287</v>
      </c>
      <c r="CJ13" s="31">
        <f t="shared" si="97"/>
        <v>1</v>
      </c>
      <c r="CK13" s="78" t="s">
        <v>288</v>
      </c>
      <c r="CL13" s="31">
        <f t="shared" si="98"/>
        <v>1</v>
      </c>
      <c r="CM13" s="79" t="s">
        <v>289</v>
      </c>
      <c r="CN13" s="31">
        <f t="shared" si="99"/>
        <v>1</v>
      </c>
      <c r="CO13" s="78" t="s">
        <v>290</v>
      </c>
      <c r="CP13" s="31">
        <f t="shared" si="100"/>
        <v>1</v>
      </c>
      <c r="CQ13" s="92" t="s">
        <v>577</v>
      </c>
      <c r="CR13" s="31">
        <v>0.5</v>
      </c>
      <c r="CS13" s="75">
        <f t="shared" si="101"/>
        <v>4.5</v>
      </c>
      <c r="CT13" s="48"/>
      <c r="CU13" s="49"/>
    </row>
    <row r="14" spans="1:100" s="32" customFormat="1" ht="33" x14ac:dyDescent="0.25">
      <c r="A14" s="68"/>
      <c r="B14" s="131" t="s">
        <v>173</v>
      </c>
      <c r="C14" s="72" t="s">
        <v>108</v>
      </c>
      <c r="D14" s="30">
        <f t="shared" si="0"/>
        <v>32</v>
      </c>
      <c r="E14" s="39" t="s">
        <v>447</v>
      </c>
      <c r="F14" s="31">
        <f t="shared" si="1"/>
        <v>0</v>
      </c>
      <c r="G14" s="39"/>
      <c r="H14" s="31" t="str">
        <f t="shared" si="59"/>
        <v/>
      </c>
      <c r="I14" s="39" t="s">
        <v>448</v>
      </c>
      <c r="J14" s="31">
        <v>1</v>
      </c>
      <c r="K14" s="78" t="s">
        <v>394</v>
      </c>
      <c r="L14" s="31">
        <f t="shared" si="3"/>
        <v>3</v>
      </c>
      <c r="M14" s="71" t="s">
        <v>449</v>
      </c>
      <c r="N14" s="31">
        <f>0+1+0</f>
        <v>1</v>
      </c>
      <c r="O14" s="39"/>
      <c r="P14" s="31" t="str">
        <f t="shared" si="4"/>
        <v/>
      </c>
      <c r="Q14" s="39"/>
      <c r="R14" s="31" t="str">
        <f t="shared" si="5"/>
        <v/>
      </c>
      <c r="S14" s="39"/>
      <c r="T14" s="31" t="str">
        <f t="shared" si="6"/>
        <v/>
      </c>
      <c r="U14" s="39"/>
      <c r="V14" s="31" t="str">
        <f t="shared" si="7"/>
        <v/>
      </c>
      <c r="W14" s="39" t="s">
        <v>382</v>
      </c>
      <c r="X14" s="64">
        <f>MAX(X$5:X$13,X$15:X$22)</f>
        <v>3</v>
      </c>
      <c r="Y14" s="39"/>
      <c r="Z14" s="31" t="str">
        <f t="shared" si="9"/>
        <v/>
      </c>
      <c r="AA14" s="39" t="s">
        <v>412</v>
      </c>
      <c r="AB14" s="31">
        <f t="shared" si="64"/>
        <v>3</v>
      </c>
      <c r="AC14" s="39" t="s">
        <v>450</v>
      </c>
      <c r="AD14" s="31">
        <f t="shared" si="82"/>
        <v>3</v>
      </c>
      <c r="AE14" s="39" t="s">
        <v>345</v>
      </c>
      <c r="AF14" s="31">
        <f t="shared" si="65"/>
        <v>3</v>
      </c>
      <c r="AG14" s="39"/>
      <c r="AH14" s="31" t="str">
        <f t="shared" si="66"/>
        <v/>
      </c>
      <c r="AI14" s="39" t="s">
        <v>451</v>
      </c>
      <c r="AJ14" s="31">
        <f t="shared" si="10"/>
        <v>0</v>
      </c>
      <c r="AK14" s="39"/>
      <c r="AL14" s="31" t="str">
        <f t="shared" si="11"/>
        <v/>
      </c>
      <c r="AM14" s="39" t="s">
        <v>252</v>
      </c>
      <c r="AN14" s="31">
        <f t="shared" si="43"/>
        <v>3</v>
      </c>
      <c r="AO14" s="78"/>
      <c r="AP14" s="31">
        <f t="shared" si="44"/>
        <v>1</v>
      </c>
      <c r="AQ14" s="128" t="s">
        <v>571</v>
      </c>
      <c r="AR14" s="31">
        <f>IF(AND((CS14=""),(CH14="")),"",ROUND(IF(CS14="",0,CS14)+IF(CH14="",0,CH14),0))</f>
        <v>11</v>
      </c>
      <c r="AS14" s="39"/>
      <c r="AT14" s="31" t="str">
        <f t="shared" si="45"/>
        <v/>
      </c>
      <c r="AU14" s="39"/>
      <c r="AV14" s="31" t="str">
        <f t="shared" si="15"/>
        <v/>
      </c>
      <c r="AW14" s="39" t="s">
        <v>258</v>
      </c>
      <c r="AX14" s="31">
        <f t="shared" si="16"/>
        <v>1</v>
      </c>
      <c r="AY14" s="39"/>
      <c r="AZ14" s="31" t="str">
        <f t="shared" si="17"/>
        <v/>
      </c>
      <c r="BA14" s="39"/>
      <c r="BB14" s="31" t="str">
        <f t="shared" si="18"/>
        <v/>
      </c>
      <c r="BC14" s="39"/>
      <c r="BD14" s="31" t="str">
        <f t="shared" si="19"/>
        <v/>
      </c>
      <c r="BE14" s="39"/>
      <c r="BF14" s="31" t="str">
        <f t="shared" si="20"/>
        <v/>
      </c>
      <c r="BG14" s="39"/>
      <c r="BH14" s="31" t="str">
        <f t="shared" si="21"/>
        <v/>
      </c>
      <c r="BI14" s="39"/>
      <c r="BJ14" s="31" t="str">
        <f t="shared" si="22"/>
        <v/>
      </c>
      <c r="BK14" s="39" t="s">
        <v>452</v>
      </c>
      <c r="BL14" s="31">
        <f t="shared" si="23"/>
        <v>0</v>
      </c>
      <c r="BM14" s="75">
        <f t="shared" si="24"/>
        <v>1</v>
      </c>
      <c r="BN14" s="71" t="s">
        <v>454</v>
      </c>
      <c r="BO14" s="31">
        <v>0.5</v>
      </c>
      <c r="BP14" s="128" t="s">
        <v>579</v>
      </c>
      <c r="BQ14" s="31">
        <v>0.5</v>
      </c>
      <c r="BR14" s="128" t="s">
        <v>457</v>
      </c>
      <c r="BS14" s="31">
        <v>0.5</v>
      </c>
      <c r="BT14" s="39" t="s">
        <v>281</v>
      </c>
      <c r="BU14" s="31">
        <f t="shared" si="89"/>
        <v>1</v>
      </c>
      <c r="BV14" s="128" t="s">
        <v>456</v>
      </c>
      <c r="BW14" s="31">
        <v>0.5</v>
      </c>
      <c r="BX14" s="39" t="s">
        <v>282</v>
      </c>
      <c r="BY14" s="31">
        <f t="shared" si="91"/>
        <v>1</v>
      </c>
      <c r="BZ14" s="39" t="s">
        <v>283</v>
      </c>
      <c r="CA14" s="31">
        <f t="shared" si="92"/>
        <v>1</v>
      </c>
      <c r="CB14" s="128" t="s">
        <v>580</v>
      </c>
      <c r="CC14" s="31">
        <v>0.5</v>
      </c>
      <c r="CD14" s="39" t="s">
        <v>285</v>
      </c>
      <c r="CE14" s="31">
        <f t="shared" si="94"/>
        <v>1</v>
      </c>
      <c r="CF14" s="39" t="s">
        <v>286</v>
      </c>
      <c r="CG14" s="31">
        <f t="shared" si="95"/>
        <v>1</v>
      </c>
      <c r="CH14" s="75">
        <f t="shared" ref="CH14" si="152">IF(AND((BO14=""),(BQ14=""),(BS14=""),(BU14=""),(BW14=""),(BY14=""),(CA14=""),(CC14=""),(CE14=""),(CG14="")),"",IF(BO14="",0,BO14)+IF(BQ14="",0,BQ14)+IF(BS14="",0,BS14)+IF(BU14="",0,BU14)+IF(BW14="",0,BW14)+IF(BY14="",0,BY14)+IF(CA14="",0,CA14)+IF(CC14="",0,CC14)+IF(CE14="",0,CE14)+IF(CG14="",0,CG14))</f>
        <v>7.5</v>
      </c>
      <c r="CI14" s="39" t="s">
        <v>287</v>
      </c>
      <c r="CJ14" s="31">
        <f t="shared" si="97"/>
        <v>1</v>
      </c>
      <c r="CK14" s="39"/>
      <c r="CL14" s="31" t="str">
        <f t="shared" si="98"/>
        <v/>
      </c>
      <c r="CM14" s="71" t="s">
        <v>289</v>
      </c>
      <c r="CN14" s="31">
        <f t="shared" si="99"/>
        <v>1</v>
      </c>
      <c r="CO14" s="39" t="s">
        <v>290</v>
      </c>
      <c r="CP14" s="31">
        <f t="shared" si="100"/>
        <v>1</v>
      </c>
      <c r="CQ14" s="128" t="s">
        <v>455</v>
      </c>
      <c r="CR14" s="31">
        <v>0.5</v>
      </c>
      <c r="CS14" s="75">
        <f t="shared" si="101"/>
        <v>3.5</v>
      </c>
      <c r="CT14" s="48"/>
      <c r="CU14" s="49"/>
    </row>
    <row r="15" spans="1:100" s="32" customFormat="1" ht="33.75" x14ac:dyDescent="0.25">
      <c r="A15" s="68"/>
      <c r="B15" s="131" t="s">
        <v>180</v>
      </c>
      <c r="C15" s="72" t="s">
        <v>56</v>
      </c>
      <c r="D15" s="30">
        <f t="shared" si="0"/>
        <v>33</v>
      </c>
      <c r="E15" s="78" t="s">
        <v>334</v>
      </c>
      <c r="F15" s="31">
        <f t="shared" si="1"/>
        <v>0</v>
      </c>
      <c r="G15" s="78" t="s">
        <v>335</v>
      </c>
      <c r="H15" s="31">
        <f t="shared" si="59"/>
        <v>0</v>
      </c>
      <c r="I15" s="39"/>
      <c r="J15" s="31" t="str">
        <f t="shared" si="2"/>
        <v/>
      </c>
      <c r="K15" s="78" t="s">
        <v>336</v>
      </c>
      <c r="L15" s="31">
        <f t="shared" si="3"/>
        <v>0</v>
      </c>
      <c r="M15" s="78" t="s">
        <v>337</v>
      </c>
      <c r="N15" s="31">
        <f>0+1+0</f>
        <v>1</v>
      </c>
      <c r="O15" s="78" t="s">
        <v>338</v>
      </c>
      <c r="P15" s="31">
        <f t="shared" si="4"/>
        <v>0</v>
      </c>
      <c r="Q15" s="39"/>
      <c r="R15" s="31" t="str">
        <f t="shared" si="5"/>
        <v/>
      </c>
      <c r="S15" s="78" t="s">
        <v>339</v>
      </c>
      <c r="T15" s="31">
        <f t="shared" si="6"/>
        <v>0</v>
      </c>
      <c r="U15" s="78" t="s">
        <v>340</v>
      </c>
      <c r="V15" s="31">
        <f t="shared" si="7"/>
        <v>0</v>
      </c>
      <c r="W15" s="78" t="s">
        <v>341</v>
      </c>
      <c r="X15" s="31">
        <f>X$4</f>
        <v>3</v>
      </c>
      <c r="Y15" s="78" t="s">
        <v>342</v>
      </c>
      <c r="Z15" s="64">
        <f>MAX(Z$5:Z$14,Z$16:Z$22)</f>
        <v>3</v>
      </c>
      <c r="AA15" s="78" t="s">
        <v>343</v>
      </c>
      <c r="AB15" s="31">
        <f t="shared" si="64"/>
        <v>0</v>
      </c>
      <c r="AC15" s="78" t="s">
        <v>344</v>
      </c>
      <c r="AD15" s="31">
        <f t="shared" si="82"/>
        <v>3</v>
      </c>
      <c r="AE15" s="78" t="s">
        <v>345</v>
      </c>
      <c r="AF15" s="31">
        <f t="shared" si="65"/>
        <v>3</v>
      </c>
      <c r="AG15" s="78" t="s">
        <v>346</v>
      </c>
      <c r="AH15" s="31">
        <f t="shared" si="66"/>
        <v>0</v>
      </c>
      <c r="AI15" s="78" t="s">
        <v>347</v>
      </c>
      <c r="AJ15" s="31">
        <f t="shared" si="10"/>
        <v>0</v>
      </c>
      <c r="AK15" s="39"/>
      <c r="AL15" s="31" t="str">
        <f t="shared" si="11"/>
        <v/>
      </c>
      <c r="AM15" s="92" t="s">
        <v>348</v>
      </c>
      <c r="AN15" s="31">
        <f>AN$4</f>
        <v>3</v>
      </c>
      <c r="AO15" s="79"/>
      <c r="AP15" s="31">
        <f t="shared" si="44"/>
        <v>2</v>
      </c>
      <c r="AQ15" s="79" t="s">
        <v>356</v>
      </c>
      <c r="AR15" s="31">
        <f t="shared" ref="AR15:AR22" si="153">IF(AND((CS15=""),(CH15="")),"",ROUND(IF(CS15="",0,CS15)+IF(CH15="",0,CH15),0))</f>
        <v>15</v>
      </c>
      <c r="AS15" s="39"/>
      <c r="AT15" s="31" t="str">
        <f t="shared" si="45"/>
        <v/>
      </c>
      <c r="AU15" s="78" t="s">
        <v>349</v>
      </c>
      <c r="AV15" s="31">
        <f t="shared" si="15"/>
        <v>0</v>
      </c>
      <c r="AW15" s="78" t="s">
        <v>258</v>
      </c>
      <c r="AX15" s="31">
        <f t="shared" si="16"/>
        <v>1</v>
      </c>
      <c r="AY15" s="78" t="s">
        <v>260</v>
      </c>
      <c r="AZ15" s="31">
        <f t="shared" si="17"/>
        <v>1</v>
      </c>
      <c r="BA15" s="39"/>
      <c r="BB15" s="31" t="str">
        <f t="shared" si="18"/>
        <v/>
      </c>
      <c r="BC15" s="39"/>
      <c r="BD15" s="31" t="str">
        <f t="shared" si="19"/>
        <v/>
      </c>
      <c r="BE15" s="39"/>
      <c r="BF15" s="31" t="str">
        <f t="shared" si="20"/>
        <v/>
      </c>
      <c r="BG15" s="39"/>
      <c r="BH15" s="31" t="str">
        <f t="shared" si="21"/>
        <v/>
      </c>
      <c r="BI15" s="39"/>
      <c r="BJ15" s="31" t="str">
        <f t="shared" si="22"/>
        <v/>
      </c>
      <c r="BK15" s="78" t="s">
        <v>350</v>
      </c>
      <c r="BL15" s="31">
        <f t="shared" si="23"/>
        <v>0</v>
      </c>
      <c r="BM15" s="75">
        <f t="shared" si="24"/>
        <v>2</v>
      </c>
      <c r="BN15" s="79" t="s">
        <v>351</v>
      </c>
      <c r="BO15" s="31">
        <f t="shared" si="86"/>
        <v>1</v>
      </c>
      <c r="BP15" s="92" t="s">
        <v>353</v>
      </c>
      <c r="BQ15" s="31">
        <f t="shared" si="87"/>
        <v>1</v>
      </c>
      <c r="BR15" s="92" t="s">
        <v>354</v>
      </c>
      <c r="BS15" s="31">
        <f t="shared" si="88"/>
        <v>1</v>
      </c>
      <c r="BT15" s="78" t="s">
        <v>281</v>
      </c>
      <c r="BU15" s="31">
        <f t="shared" si="89"/>
        <v>1</v>
      </c>
      <c r="BV15" s="92" t="s">
        <v>352</v>
      </c>
      <c r="BW15" s="31">
        <f t="shared" si="90"/>
        <v>1</v>
      </c>
      <c r="BX15" s="78" t="s">
        <v>282</v>
      </c>
      <c r="BY15" s="31">
        <f t="shared" si="91"/>
        <v>1</v>
      </c>
      <c r="BZ15" s="78" t="s">
        <v>283</v>
      </c>
      <c r="CA15" s="31">
        <f t="shared" si="92"/>
        <v>1</v>
      </c>
      <c r="CB15" s="92" t="s">
        <v>284</v>
      </c>
      <c r="CC15" s="31">
        <f t="shared" si="93"/>
        <v>1</v>
      </c>
      <c r="CD15" s="78" t="s">
        <v>285</v>
      </c>
      <c r="CE15" s="31">
        <f t="shared" si="94"/>
        <v>1</v>
      </c>
      <c r="CF15" s="78" t="s">
        <v>286</v>
      </c>
      <c r="CG15" s="31">
        <f t="shared" si="95"/>
        <v>1</v>
      </c>
      <c r="CH15" s="75">
        <f t="shared" si="96"/>
        <v>10</v>
      </c>
      <c r="CI15" s="78" t="s">
        <v>287</v>
      </c>
      <c r="CJ15" s="31">
        <f t="shared" si="97"/>
        <v>1</v>
      </c>
      <c r="CK15" s="78" t="s">
        <v>288</v>
      </c>
      <c r="CL15" s="31">
        <f t="shared" si="98"/>
        <v>1</v>
      </c>
      <c r="CM15" s="79" t="s">
        <v>289</v>
      </c>
      <c r="CN15" s="31">
        <f t="shared" si="99"/>
        <v>1</v>
      </c>
      <c r="CO15" s="78" t="s">
        <v>290</v>
      </c>
      <c r="CP15" s="31">
        <f t="shared" si="100"/>
        <v>1</v>
      </c>
      <c r="CQ15" s="92" t="s">
        <v>355</v>
      </c>
      <c r="CR15" s="31">
        <f t="shared" si="40"/>
        <v>1</v>
      </c>
      <c r="CS15" s="75">
        <f t="shared" si="101"/>
        <v>5</v>
      </c>
      <c r="CT15" s="48"/>
      <c r="CU15" s="49"/>
    </row>
    <row r="16" spans="1:100" s="32" customFormat="1" ht="33.75" x14ac:dyDescent="0.25">
      <c r="A16" s="68"/>
      <c r="B16" s="131" t="s">
        <v>181</v>
      </c>
      <c r="C16" s="72" t="s">
        <v>51</v>
      </c>
      <c r="D16" s="30">
        <f t="shared" si="0"/>
        <v>28</v>
      </c>
      <c r="E16" s="39" t="s">
        <v>477</v>
      </c>
      <c r="F16" s="31">
        <f t="shared" si="1"/>
        <v>0</v>
      </c>
      <c r="G16" s="39"/>
      <c r="H16" s="31" t="str">
        <f t="shared" si="59"/>
        <v/>
      </c>
      <c r="I16" s="39"/>
      <c r="J16" s="31" t="str">
        <f t="shared" si="2"/>
        <v/>
      </c>
      <c r="K16" s="78" t="s">
        <v>478</v>
      </c>
      <c r="L16" s="31">
        <f t="shared" si="3"/>
        <v>0</v>
      </c>
      <c r="M16" s="79" t="s">
        <v>479</v>
      </c>
      <c r="N16" s="31">
        <f>0+0+1</f>
        <v>1</v>
      </c>
      <c r="O16" s="78" t="s">
        <v>480</v>
      </c>
      <c r="P16" s="31">
        <f t="shared" si="4"/>
        <v>0</v>
      </c>
      <c r="Q16" s="39"/>
      <c r="R16" s="31" t="str">
        <f t="shared" si="5"/>
        <v/>
      </c>
      <c r="S16" s="39"/>
      <c r="T16" s="31" t="str">
        <f t="shared" si="6"/>
        <v/>
      </c>
      <c r="U16" s="78" t="s">
        <v>481</v>
      </c>
      <c r="V16" s="31">
        <f t="shared" si="7"/>
        <v>0</v>
      </c>
      <c r="W16" s="78" t="s">
        <v>482</v>
      </c>
      <c r="X16" s="31">
        <f t="shared" si="8"/>
        <v>0</v>
      </c>
      <c r="Y16" s="78" t="s">
        <v>251</v>
      </c>
      <c r="Z16" s="31">
        <f t="shared" si="9"/>
        <v>3</v>
      </c>
      <c r="AA16" s="78" t="s">
        <v>412</v>
      </c>
      <c r="AB16" s="64">
        <f>MAX(AB$5:AB$15,AB$17:AB$22)</f>
        <v>3</v>
      </c>
      <c r="AC16" s="78" t="s">
        <v>483</v>
      </c>
      <c r="AD16" s="31">
        <f t="shared" si="82"/>
        <v>3</v>
      </c>
      <c r="AE16" s="78" t="s">
        <v>484</v>
      </c>
      <c r="AF16" s="31">
        <f t="shared" si="65"/>
        <v>0</v>
      </c>
      <c r="AG16" s="78" t="s">
        <v>485</v>
      </c>
      <c r="AH16" s="31">
        <f t="shared" si="66"/>
        <v>0</v>
      </c>
      <c r="AI16" s="78" t="s">
        <v>486</v>
      </c>
      <c r="AJ16" s="31">
        <f t="shared" si="10"/>
        <v>0</v>
      </c>
      <c r="AK16" s="39"/>
      <c r="AL16" s="31" t="str">
        <f t="shared" si="11"/>
        <v/>
      </c>
      <c r="AM16" s="39" t="s">
        <v>252</v>
      </c>
      <c r="AN16" s="31">
        <f t="shared" si="43"/>
        <v>3</v>
      </c>
      <c r="AO16" s="78"/>
      <c r="AP16" s="31">
        <f t="shared" si="44"/>
        <v>0</v>
      </c>
      <c r="AQ16" s="79" t="s">
        <v>356</v>
      </c>
      <c r="AR16" s="31">
        <f t="shared" si="153"/>
        <v>15</v>
      </c>
      <c r="AS16" s="39"/>
      <c r="AT16" s="31" t="str">
        <f t="shared" si="45"/>
        <v/>
      </c>
      <c r="AU16" s="78" t="s">
        <v>487</v>
      </c>
      <c r="AV16" s="31">
        <f t="shared" si="15"/>
        <v>0</v>
      </c>
      <c r="AW16" s="39"/>
      <c r="AX16" s="31" t="str">
        <f t="shared" si="16"/>
        <v/>
      </c>
      <c r="AY16" s="78" t="s">
        <v>488</v>
      </c>
      <c r="AZ16" s="31">
        <f t="shared" si="17"/>
        <v>0</v>
      </c>
      <c r="BA16" s="39"/>
      <c r="BB16" s="31" t="str">
        <f t="shared" si="18"/>
        <v/>
      </c>
      <c r="BC16" s="39"/>
      <c r="BD16" s="31" t="str">
        <f t="shared" si="19"/>
        <v/>
      </c>
      <c r="BE16" s="39"/>
      <c r="BF16" s="31" t="str">
        <f t="shared" si="20"/>
        <v/>
      </c>
      <c r="BG16" s="39"/>
      <c r="BH16" s="31" t="str">
        <f t="shared" si="21"/>
        <v/>
      </c>
      <c r="BI16" s="39"/>
      <c r="BJ16" s="31" t="str">
        <f t="shared" si="22"/>
        <v/>
      </c>
      <c r="BK16" s="78" t="s">
        <v>374</v>
      </c>
      <c r="BL16" s="31">
        <f t="shared" si="23"/>
        <v>0</v>
      </c>
      <c r="BM16" s="75">
        <f t="shared" si="24"/>
        <v>0</v>
      </c>
      <c r="BN16" s="79" t="s">
        <v>351</v>
      </c>
      <c r="BO16" s="31">
        <f t="shared" ref="BO16" si="154">IF(ISBLANK(BN16),"",IF(BN16=BN$4,BO$4,0))</f>
        <v>1</v>
      </c>
      <c r="BP16" s="92" t="s">
        <v>353</v>
      </c>
      <c r="BQ16" s="31">
        <f t="shared" ref="BQ16" si="155">IF(ISBLANK(BP16),"",IF(BP16=BP$4,BQ$4,0))</f>
        <v>1</v>
      </c>
      <c r="BR16" s="92" t="s">
        <v>354</v>
      </c>
      <c r="BS16" s="31">
        <f t="shared" ref="BS16" si="156">IF(ISBLANK(BR16),"",IF(BR16=BR$4,BS$4,0))</f>
        <v>1</v>
      </c>
      <c r="BT16" s="78" t="s">
        <v>281</v>
      </c>
      <c r="BU16" s="31">
        <f t="shared" ref="BU16" si="157">IF(ISBLANK(BT16),"",IF(BT16=BT$4,BU$4,0))</f>
        <v>1</v>
      </c>
      <c r="BV16" s="92" t="s">
        <v>352</v>
      </c>
      <c r="BW16" s="31">
        <f t="shared" ref="BW16" si="158">IF(ISBLANK(BV16),"",IF(BV16=BV$4,BW$4,0))</f>
        <v>1</v>
      </c>
      <c r="BX16" s="78" t="s">
        <v>282</v>
      </c>
      <c r="BY16" s="31">
        <f t="shared" ref="BY16" si="159">IF(ISBLANK(BX16),"",IF(BX16=BX$4,BY$4,0))</f>
        <v>1</v>
      </c>
      <c r="BZ16" s="78" t="s">
        <v>283</v>
      </c>
      <c r="CA16" s="31">
        <f t="shared" ref="CA16" si="160">IF(ISBLANK(BZ16),"",IF(BZ16=BZ$4,CA$4,0))</f>
        <v>1</v>
      </c>
      <c r="CB16" s="92" t="s">
        <v>284</v>
      </c>
      <c r="CC16" s="31">
        <f t="shared" ref="CC16" si="161">IF(ISBLANK(CB16),"",IF(CB16=CB$4,CC$4,0))</f>
        <v>1</v>
      </c>
      <c r="CD16" s="78" t="s">
        <v>285</v>
      </c>
      <c r="CE16" s="31">
        <f t="shared" ref="CE16" si="162">IF(ISBLANK(CD16),"",IF(CD16=CD$4,CE$4,0))</f>
        <v>1</v>
      </c>
      <c r="CF16" s="78" t="s">
        <v>286</v>
      </c>
      <c r="CG16" s="31">
        <f t="shared" ref="CG16" si="163">IF(ISBLANK(CF16),"",IF(CF16=CF$4,CG$4,0))</f>
        <v>1</v>
      </c>
      <c r="CH16" s="75">
        <f t="shared" ref="CH16" si="164">IF(AND((BO16=""),(BQ16=""),(BS16=""),(BU16=""),(BW16=""),(BY16=""),(CA16=""),(CC16=""),(CE16=""),(CG16="")),"",IF(BO16="",0,BO16)+IF(BQ16="",0,BQ16)+IF(BS16="",0,BS16)+IF(BU16="",0,BU16)+IF(BW16="",0,BW16)+IF(BY16="",0,BY16)+IF(CA16="",0,CA16)+IF(CC16="",0,CC16)+IF(CE16="",0,CE16)+IF(CG16="",0,CG16))</f>
        <v>10</v>
      </c>
      <c r="CI16" s="78" t="s">
        <v>287</v>
      </c>
      <c r="CJ16" s="31">
        <f t="shared" ref="CJ16" si="165">IF(ISBLANK(CI16),"",IF(CI16=CI$4,CJ$4,0))</f>
        <v>1</v>
      </c>
      <c r="CK16" s="78" t="s">
        <v>288</v>
      </c>
      <c r="CL16" s="31">
        <f t="shared" ref="CL16" si="166">IF(ISBLANK(CK16),"",IF(CK16=CK$4,CL$4,0))</f>
        <v>1</v>
      </c>
      <c r="CM16" s="79" t="s">
        <v>289</v>
      </c>
      <c r="CN16" s="31">
        <f t="shared" ref="CN16" si="167">IF(ISBLANK(CM16),"",IF(CM16=CM$4,CN$4,0))</f>
        <v>1</v>
      </c>
      <c r="CO16" s="78" t="s">
        <v>290</v>
      </c>
      <c r="CP16" s="31">
        <f t="shared" ref="CP16" si="168">IF(ISBLANK(CO16),"",IF(CO16=CO$4,CP$4,0))</f>
        <v>1</v>
      </c>
      <c r="CQ16" s="92" t="s">
        <v>355</v>
      </c>
      <c r="CR16" s="31">
        <f t="shared" si="40"/>
        <v>1</v>
      </c>
      <c r="CS16" s="75">
        <f t="shared" si="101"/>
        <v>5</v>
      </c>
      <c r="CT16" s="48"/>
      <c r="CU16" s="49"/>
    </row>
    <row r="17" spans="1:99" s="32" customFormat="1" ht="45" x14ac:dyDescent="0.25">
      <c r="A17" s="68"/>
      <c r="B17" s="131" t="s">
        <v>176</v>
      </c>
      <c r="C17" s="72" t="s">
        <v>113</v>
      </c>
      <c r="D17" s="30">
        <f t="shared" si="0"/>
        <v>31</v>
      </c>
      <c r="E17" s="39" t="s">
        <v>458</v>
      </c>
      <c r="F17" s="31">
        <f t="shared" si="1"/>
        <v>0</v>
      </c>
      <c r="G17" s="39" t="s">
        <v>459</v>
      </c>
      <c r="H17" s="31">
        <f t="shared" si="59"/>
        <v>0</v>
      </c>
      <c r="I17" s="39" t="s">
        <v>460</v>
      </c>
      <c r="J17" s="31">
        <f t="shared" si="2"/>
        <v>0</v>
      </c>
      <c r="K17" s="39" t="s">
        <v>244</v>
      </c>
      <c r="L17" s="31">
        <f t="shared" si="3"/>
        <v>3</v>
      </c>
      <c r="M17" s="71" t="s">
        <v>461</v>
      </c>
      <c r="N17" s="31">
        <f t="shared" si="102"/>
        <v>0</v>
      </c>
      <c r="O17" s="39" t="s">
        <v>462</v>
      </c>
      <c r="P17" s="31">
        <f t="shared" si="4"/>
        <v>0</v>
      </c>
      <c r="Q17" s="39" t="s">
        <v>38</v>
      </c>
      <c r="R17" s="31">
        <f t="shared" si="5"/>
        <v>0</v>
      </c>
      <c r="S17" s="39" t="s">
        <v>463</v>
      </c>
      <c r="T17" s="31">
        <f t="shared" si="6"/>
        <v>0</v>
      </c>
      <c r="U17" s="39" t="s">
        <v>464</v>
      </c>
      <c r="V17" s="31">
        <f t="shared" si="7"/>
        <v>0</v>
      </c>
      <c r="W17" s="39" t="s">
        <v>465</v>
      </c>
      <c r="X17" s="31">
        <f t="shared" si="8"/>
        <v>0</v>
      </c>
      <c r="Y17" s="39" t="s">
        <v>466</v>
      </c>
      <c r="Z17" s="31">
        <f t="shared" si="9"/>
        <v>0</v>
      </c>
      <c r="AA17" s="39" t="s">
        <v>412</v>
      </c>
      <c r="AB17" s="31">
        <f t="shared" si="64"/>
        <v>3</v>
      </c>
      <c r="AC17" s="39" t="s">
        <v>467</v>
      </c>
      <c r="AD17" s="64">
        <f>MAX(AD$5:AD$16,AD$18:AD$22)</f>
        <v>3</v>
      </c>
      <c r="AE17" s="39" t="s">
        <v>468</v>
      </c>
      <c r="AF17" s="31">
        <f>AF$4</f>
        <v>3</v>
      </c>
      <c r="AG17" s="39" t="s">
        <v>469</v>
      </c>
      <c r="AH17" s="31">
        <f t="shared" si="66"/>
        <v>0</v>
      </c>
      <c r="AI17" s="39" t="s">
        <v>470</v>
      </c>
      <c r="AJ17" s="31">
        <f t="shared" si="10"/>
        <v>0</v>
      </c>
      <c r="AK17" s="39" t="s">
        <v>471</v>
      </c>
      <c r="AL17" s="31">
        <f t="shared" si="11"/>
        <v>0</v>
      </c>
      <c r="AM17" s="39" t="s">
        <v>472</v>
      </c>
      <c r="AN17" s="31">
        <v>1</v>
      </c>
      <c r="AO17" s="78"/>
      <c r="AP17" s="31">
        <f t="shared" si="44"/>
        <v>3</v>
      </c>
      <c r="AQ17" s="39" t="s">
        <v>356</v>
      </c>
      <c r="AR17" s="31">
        <f t="shared" si="153"/>
        <v>15</v>
      </c>
      <c r="AS17" s="39"/>
      <c r="AT17" s="31" t="str">
        <f t="shared" si="45"/>
        <v/>
      </c>
      <c r="AU17" s="39"/>
      <c r="AV17" s="31" t="str">
        <f t="shared" si="15"/>
        <v/>
      </c>
      <c r="AW17" s="39" t="s">
        <v>258</v>
      </c>
      <c r="AX17" s="31">
        <f t="shared" si="16"/>
        <v>1</v>
      </c>
      <c r="AY17" s="39" t="s">
        <v>473</v>
      </c>
      <c r="AZ17" s="31">
        <f>AZ$4</f>
        <v>1</v>
      </c>
      <c r="BA17" s="39" t="s">
        <v>474</v>
      </c>
      <c r="BB17" s="31">
        <f t="shared" si="18"/>
        <v>0</v>
      </c>
      <c r="BC17" s="39"/>
      <c r="BD17" s="31" t="str">
        <f t="shared" si="19"/>
        <v/>
      </c>
      <c r="BE17" s="39" t="s">
        <v>257</v>
      </c>
      <c r="BF17" s="31">
        <f t="shared" si="20"/>
        <v>1</v>
      </c>
      <c r="BG17" s="39" t="s">
        <v>475</v>
      </c>
      <c r="BH17" s="31">
        <f t="shared" si="21"/>
        <v>0</v>
      </c>
      <c r="BI17" s="39" t="s">
        <v>476</v>
      </c>
      <c r="BJ17" s="31">
        <f t="shared" si="22"/>
        <v>0</v>
      </c>
      <c r="BK17" s="39" t="s">
        <v>374</v>
      </c>
      <c r="BL17" s="31">
        <f t="shared" si="23"/>
        <v>0</v>
      </c>
      <c r="BM17" s="75">
        <f t="shared" si="24"/>
        <v>3</v>
      </c>
      <c r="BN17" s="71" t="s">
        <v>351</v>
      </c>
      <c r="BO17" s="31">
        <f t="shared" ref="BO17" si="169">IF(ISBLANK(BN17),"",IF(BN17=BN$4,BO$4,0))</f>
        <v>1</v>
      </c>
      <c r="BP17" s="128" t="s">
        <v>353</v>
      </c>
      <c r="BQ17" s="31">
        <f t="shared" ref="BQ17" si="170">IF(ISBLANK(BP17),"",IF(BP17=BP$4,BQ$4,0))</f>
        <v>1</v>
      </c>
      <c r="BR17" s="128" t="s">
        <v>354</v>
      </c>
      <c r="BS17" s="31">
        <f t="shared" ref="BS17" si="171">IF(ISBLANK(BR17),"",IF(BR17=BR$4,BS$4,0))</f>
        <v>1</v>
      </c>
      <c r="BT17" s="39" t="s">
        <v>281</v>
      </c>
      <c r="BU17" s="31">
        <f t="shared" ref="BU17" si="172">IF(ISBLANK(BT17),"",IF(BT17=BT$4,BU$4,0))</f>
        <v>1</v>
      </c>
      <c r="BV17" s="128" t="s">
        <v>352</v>
      </c>
      <c r="BW17" s="31">
        <f t="shared" ref="BW17" si="173">IF(ISBLANK(BV17),"",IF(BV17=BV$4,BW$4,0))</f>
        <v>1</v>
      </c>
      <c r="BX17" s="39" t="s">
        <v>282</v>
      </c>
      <c r="BY17" s="31">
        <f t="shared" ref="BY17" si="174">IF(ISBLANK(BX17),"",IF(BX17=BX$4,BY$4,0))</f>
        <v>1</v>
      </c>
      <c r="BZ17" s="39" t="s">
        <v>283</v>
      </c>
      <c r="CA17" s="31">
        <f t="shared" ref="CA17" si="175">IF(ISBLANK(BZ17),"",IF(BZ17=BZ$4,CA$4,0))</f>
        <v>1</v>
      </c>
      <c r="CB17" s="128" t="s">
        <v>284</v>
      </c>
      <c r="CC17" s="31">
        <f t="shared" ref="CC17" si="176">IF(ISBLANK(CB17),"",IF(CB17=CB$4,CC$4,0))</f>
        <v>1</v>
      </c>
      <c r="CD17" s="39" t="s">
        <v>285</v>
      </c>
      <c r="CE17" s="31">
        <f t="shared" ref="CE17" si="177">IF(ISBLANK(CD17),"",IF(CD17=CD$4,CE$4,0))</f>
        <v>1</v>
      </c>
      <c r="CF17" s="39" t="s">
        <v>286</v>
      </c>
      <c r="CG17" s="31">
        <f t="shared" ref="CG17" si="178">IF(ISBLANK(CF17),"",IF(CF17=CF$4,CG$4,0))</f>
        <v>1</v>
      </c>
      <c r="CH17" s="75">
        <f t="shared" ref="CH17" si="179">IF(AND((BO17=""),(BQ17=""),(BS17=""),(BU17=""),(BW17=""),(BY17=""),(CA17=""),(CC17=""),(CE17=""),(CG17="")),"",IF(BO17="",0,BO17)+IF(BQ17="",0,BQ17)+IF(BS17="",0,BS17)+IF(BU17="",0,BU17)+IF(BW17="",0,BW17)+IF(BY17="",0,BY17)+IF(CA17="",0,CA17)+IF(CC17="",0,CC17)+IF(CE17="",0,CE17)+IF(CG17="",0,CG17))</f>
        <v>10</v>
      </c>
      <c r="CI17" s="39" t="s">
        <v>287</v>
      </c>
      <c r="CJ17" s="31">
        <f t="shared" ref="CJ17" si="180">IF(ISBLANK(CI17),"",IF(CI17=CI$4,CJ$4,0))</f>
        <v>1</v>
      </c>
      <c r="CK17" s="39" t="s">
        <v>288</v>
      </c>
      <c r="CL17" s="31">
        <f t="shared" ref="CL17" si="181">IF(ISBLANK(CK17),"",IF(CK17=CK$4,CL$4,0))</f>
        <v>1</v>
      </c>
      <c r="CM17" s="71" t="s">
        <v>289</v>
      </c>
      <c r="CN17" s="31">
        <f t="shared" ref="CN17" si="182">IF(ISBLANK(CM17),"",IF(CM17=CM$4,CN$4,0))</f>
        <v>1</v>
      </c>
      <c r="CO17" s="39" t="s">
        <v>290</v>
      </c>
      <c r="CP17" s="31">
        <f t="shared" ref="CP17" si="183">IF(ISBLANK(CO17),"",IF(CO17=CO$4,CP$4,0))</f>
        <v>1</v>
      </c>
      <c r="CQ17" s="128" t="s">
        <v>355</v>
      </c>
      <c r="CR17" s="31">
        <f t="shared" si="40"/>
        <v>1</v>
      </c>
      <c r="CS17" s="75">
        <f t="shared" si="101"/>
        <v>5</v>
      </c>
      <c r="CT17" s="48"/>
      <c r="CU17" s="49"/>
    </row>
    <row r="18" spans="1:99" s="32" customFormat="1" ht="24.75" x14ac:dyDescent="0.25">
      <c r="A18" s="68"/>
      <c r="B18" s="131" t="s">
        <v>182</v>
      </c>
      <c r="C18" s="72" t="s">
        <v>65</v>
      </c>
      <c r="D18" s="30">
        <f t="shared" si="0"/>
        <v>20</v>
      </c>
      <c r="E18" s="78" t="s">
        <v>490</v>
      </c>
      <c r="F18" s="31">
        <f t="shared" si="1"/>
        <v>0</v>
      </c>
      <c r="G18" s="39"/>
      <c r="H18" s="31" t="str">
        <f t="shared" si="59"/>
        <v/>
      </c>
      <c r="I18" s="39"/>
      <c r="J18" s="31" t="str">
        <f t="shared" si="2"/>
        <v/>
      </c>
      <c r="K18" s="78" t="s">
        <v>491</v>
      </c>
      <c r="L18" s="31">
        <v>1</v>
      </c>
      <c r="M18" s="71"/>
      <c r="N18" s="31" t="str">
        <f t="shared" si="102"/>
        <v/>
      </c>
      <c r="O18" s="39"/>
      <c r="P18" s="31" t="str">
        <f t="shared" si="4"/>
        <v/>
      </c>
      <c r="Q18" s="78" t="s">
        <v>492</v>
      </c>
      <c r="R18" s="31">
        <f t="shared" si="5"/>
        <v>0</v>
      </c>
      <c r="S18" s="39"/>
      <c r="T18" s="31" t="str">
        <f t="shared" si="6"/>
        <v/>
      </c>
      <c r="U18" s="78" t="s">
        <v>493</v>
      </c>
      <c r="V18" s="31">
        <f t="shared" si="7"/>
        <v>0</v>
      </c>
      <c r="W18" s="78" t="s">
        <v>494</v>
      </c>
      <c r="X18" s="31">
        <f t="shared" si="8"/>
        <v>0</v>
      </c>
      <c r="Y18" s="78" t="s">
        <v>342</v>
      </c>
      <c r="Z18" s="31">
        <f t="shared" si="9"/>
        <v>3</v>
      </c>
      <c r="AA18" s="78" t="s">
        <v>412</v>
      </c>
      <c r="AB18" s="31">
        <f t="shared" si="64"/>
        <v>3</v>
      </c>
      <c r="AC18" s="78" t="s">
        <v>495</v>
      </c>
      <c r="AD18" s="31">
        <f>AD$4</f>
        <v>3</v>
      </c>
      <c r="AE18" s="78" t="s">
        <v>345</v>
      </c>
      <c r="AF18" s="64">
        <f>MAX(AF$5:AF$17,AF$19:AF$22)</f>
        <v>3</v>
      </c>
      <c r="AG18" s="78" t="s">
        <v>496</v>
      </c>
      <c r="AH18" s="31">
        <f t="shared" si="66"/>
        <v>0</v>
      </c>
      <c r="AI18" s="78" t="s">
        <v>438</v>
      </c>
      <c r="AJ18" s="31">
        <f t="shared" si="10"/>
        <v>0</v>
      </c>
      <c r="AK18" s="39"/>
      <c r="AL18" s="31" t="str">
        <f t="shared" si="11"/>
        <v/>
      </c>
      <c r="AM18" s="78" t="s">
        <v>252</v>
      </c>
      <c r="AN18" s="31">
        <f t="shared" si="43"/>
        <v>3</v>
      </c>
      <c r="AO18" s="78"/>
      <c r="AP18" s="31">
        <f t="shared" si="44"/>
        <v>3</v>
      </c>
      <c r="AQ18" s="92" t="s">
        <v>500</v>
      </c>
      <c r="AR18" s="31">
        <f t="shared" si="153"/>
        <v>1</v>
      </c>
      <c r="AS18" s="39"/>
      <c r="AT18" s="31" t="str">
        <f t="shared" si="45"/>
        <v/>
      </c>
      <c r="AU18" s="78" t="s">
        <v>497</v>
      </c>
      <c r="AV18" s="31">
        <f t="shared" si="15"/>
        <v>0</v>
      </c>
      <c r="AW18" s="78" t="s">
        <v>258</v>
      </c>
      <c r="AX18" s="31">
        <f t="shared" si="16"/>
        <v>1</v>
      </c>
      <c r="AY18" s="78" t="s">
        <v>260</v>
      </c>
      <c r="AZ18" s="31">
        <f t="shared" ref="AZ18" si="184">IF(ISBLANK(AY18),"",IF(AY18=AY$4,AZ$4,0))</f>
        <v>1</v>
      </c>
      <c r="BA18" s="78" t="s">
        <v>417</v>
      </c>
      <c r="BB18" s="31">
        <f t="shared" si="18"/>
        <v>0</v>
      </c>
      <c r="BC18" s="39"/>
      <c r="BD18" s="31" t="str">
        <f t="shared" si="19"/>
        <v/>
      </c>
      <c r="BE18" s="78" t="s">
        <v>257</v>
      </c>
      <c r="BF18" s="31">
        <f t="shared" si="20"/>
        <v>1</v>
      </c>
      <c r="BG18" s="39"/>
      <c r="BH18" s="31" t="str">
        <f t="shared" si="21"/>
        <v/>
      </c>
      <c r="BI18" s="78" t="s">
        <v>498</v>
      </c>
      <c r="BJ18" s="31">
        <f t="shared" si="22"/>
        <v>0</v>
      </c>
      <c r="BK18" s="78" t="s">
        <v>499</v>
      </c>
      <c r="BL18" s="31">
        <f t="shared" si="23"/>
        <v>0</v>
      </c>
      <c r="BM18" s="75">
        <f t="shared" si="24"/>
        <v>3</v>
      </c>
      <c r="BN18" s="71"/>
      <c r="BO18" s="31" t="str">
        <f t="shared" si="86"/>
        <v/>
      </c>
      <c r="BP18" s="128"/>
      <c r="BQ18" s="31" t="str">
        <f t="shared" si="87"/>
        <v/>
      </c>
      <c r="BR18" s="128"/>
      <c r="BS18" s="31" t="str">
        <f t="shared" si="88"/>
        <v/>
      </c>
      <c r="BT18" s="39"/>
      <c r="BU18" s="31" t="str">
        <f t="shared" si="89"/>
        <v/>
      </c>
      <c r="BV18" s="128"/>
      <c r="BW18" s="31" t="str">
        <f t="shared" si="90"/>
        <v/>
      </c>
      <c r="BX18" s="78" t="s">
        <v>282</v>
      </c>
      <c r="BY18" s="31">
        <f t="shared" si="91"/>
        <v>1</v>
      </c>
      <c r="BZ18" s="39"/>
      <c r="CA18" s="31" t="str">
        <f t="shared" si="92"/>
        <v/>
      </c>
      <c r="CB18" s="128"/>
      <c r="CC18" s="31" t="str">
        <f t="shared" si="93"/>
        <v/>
      </c>
      <c r="CD18" s="39"/>
      <c r="CE18" s="31" t="str">
        <f t="shared" si="94"/>
        <v/>
      </c>
      <c r="CF18" s="39"/>
      <c r="CG18" s="31" t="str">
        <f t="shared" si="95"/>
        <v/>
      </c>
      <c r="CH18" s="75">
        <f t="shared" ref="CH18" si="185">IF(AND((BO18=""),(BQ18=""),(BS18=""),(BU18=""),(BW18=""),(BY18=""),(CA18=""),(CC18=""),(CE18=""),(CG18="")),"",IF(BO18="",0,BO18)+IF(BQ18="",0,BQ18)+IF(BS18="",0,BS18)+IF(BU18="",0,BU18)+IF(BW18="",0,BW18)+IF(BY18="",0,BY18)+IF(CA18="",0,CA18)+IF(CC18="",0,CC18)+IF(CE18="",0,CE18)+IF(CG18="",0,CG18))</f>
        <v>1</v>
      </c>
      <c r="CI18" s="39"/>
      <c r="CJ18" s="31" t="str">
        <f t="shared" si="97"/>
        <v/>
      </c>
      <c r="CK18" s="39"/>
      <c r="CL18" s="31" t="str">
        <f t="shared" si="98"/>
        <v/>
      </c>
      <c r="CM18" s="71"/>
      <c r="CN18" s="31" t="str">
        <f t="shared" si="99"/>
        <v/>
      </c>
      <c r="CO18" s="39"/>
      <c r="CP18" s="31" t="str">
        <f t="shared" si="100"/>
        <v/>
      </c>
      <c r="CQ18" s="128"/>
      <c r="CR18" s="31" t="str">
        <f t="shared" si="40"/>
        <v/>
      </c>
      <c r="CS18" s="75" t="str">
        <f t="shared" si="101"/>
        <v/>
      </c>
      <c r="CT18" s="48"/>
      <c r="CU18" s="49"/>
    </row>
    <row r="19" spans="1:99" s="32" customFormat="1" ht="22.5" x14ac:dyDescent="0.25">
      <c r="A19" s="68"/>
      <c r="B19" s="131" t="s">
        <v>178</v>
      </c>
      <c r="C19" s="72" t="s">
        <v>144</v>
      </c>
      <c r="D19" s="30">
        <f t="shared" si="0"/>
        <v>10</v>
      </c>
      <c r="E19" s="39" t="s">
        <v>626</v>
      </c>
      <c r="F19" s="31">
        <f t="shared" si="1"/>
        <v>0</v>
      </c>
      <c r="G19" s="39" t="s">
        <v>627</v>
      </c>
      <c r="H19" s="31">
        <f t="shared" si="59"/>
        <v>0</v>
      </c>
      <c r="I19" s="39" t="s">
        <v>628</v>
      </c>
      <c r="J19" s="31">
        <f t="shared" si="2"/>
        <v>0</v>
      </c>
      <c r="K19" s="39" t="s">
        <v>629</v>
      </c>
      <c r="L19" s="31">
        <v>1</v>
      </c>
      <c r="M19" s="71" t="s">
        <v>630</v>
      </c>
      <c r="N19" s="31">
        <f t="shared" si="102"/>
        <v>0</v>
      </c>
      <c r="O19" s="78" t="s">
        <v>517</v>
      </c>
      <c r="P19" s="31">
        <f t="shared" si="4"/>
        <v>0</v>
      </c>
      <c r="Q19" s="78" t="s">
        <v>38</v>
      </c>
      <c r="R19" s="31">
        <f t="shared" si="5"/>
        <v>0</v>
      </c>
      <c r="S19" s="39"/>
      <c r="T19" s="31" t="str">
        <f t="shared" si="6"/>
        <v/>
      </c>
      <c r="U19" s="78" t="s">
        <v>631</v>
      </c>
      <c r="V19" s="31">
        <f t="shared" si="7"/>
        <v>0</v>
      </c>
      <c r="W19" s="78" t="s">
        <v>632</v>
      </c>
      <c r="X19" s="31">
        <f t="shared" si="8"/>
        <v>0</v>
      </c>
      <c r="Y19" s="39"/>
      <c r="Z19" s="31" t="str">
        <f t="shared" si="9"/>
        <v/>
      </c>
      <c r="AA19" s="78" t="s">
        <v>633</v>
      </c>
      <c r="AB19" s="31">
        <f t="shared" si="64"/>
        <v>0</v>
      </c>
      <c r="AC19" s="78" t="s">
        <v>634</v>
      </c>
      <c r="AD19" s="31">
        <v>2</v>
      </c>
      <c r="AE19" s="78" t="s">
        <v>635</v>
      </c>
      <c r="AF19" s="31">
        <v>1</v>
      </c>
      <c r="AG19" s="78" t="s">
        <v>636</v>
      </c>
      <c r="AH19" s="64">
        <f>MAX(AH$5:AH$18,AH$20:AH$22)</f>
        <v>3</v>
      </c>
      <c r="AI19" s="78" t="s">
        <v>637</v>
      </c>
      <c r="AJ19" s="31">
        <f t="shared" si="10"/>
        <v>0</v>
      </c>
      <c r="AK19" s="128" t="s">
        <v>638</v>
      </c>
      <c r="AL19" s="31">
        <f t="shared" si="11"/>
        <v>0</v>
      </c>
      <c r="AM19" s="78" t="s">
        <v>252</v>
      </c>
      <c r="AN19" s="31">
        <f t="shared" si="43"/>
        <v>3</v>
      </c>
      <c r="AO19" s="78"/>
      <c r="AP19" s="31">
        <f t="shared" si="44"/>
        <v>0</v>
      </c>
      <c r="AQ19" s="39"/>
      <c r="AR19" s="31" t="str">
        <f t="shared" si="153"/>
        <v/>
      </c>
      <c r="AS19" s="39"/>
      <c r="AT19" s="31" t="str">
        <f t="shared" si="45"/>
        <v/>
      </c>
      <c r="AU19" s="39"/>
      <c r="AV19" s="31" t="str">
        <f t="shared" si="15"/>
        <v/>
      </c>
      <c r="AW19" s="39" t="s">
        <v>639</v>
      </c>
      <c r="AX19" s="31">
        <f t="shared" si="16"/>
        <v>0</v>
      </c>
      <c r="AY19" s="39"/>
      <c r="AZ19" s="31" t="str">
        <f t="shared" si="17"/>
        <v/>
      </c>
      <c r="BA19" s="39" t="s">
        <v>444</v>
      </c>
      <c r="BB19" s="31">
        <f t="shared" si="18"/>
        <v>0</v>
      </c>
      <c r="BC19" s="39"/>
      <c r="BD19" s="31" t="str">
        <f t="shared" si="19"/>
        <v/>
      </c>
      <c r="BE19" s="39"/>
      <c r="BF19" s="31" t="str">
        <f t="shared" si="20"/>
        <v/>
      </c>
      <c r="BG19" s="39"/>
      <c r="BH19" s="31" t="str">
        <f t="shared" si="21"/>
        <v/>
      </c>
      <c r="BI19" s="39"/>
      <c r="BJ19" s="31" t="str">
        <f t="shared" si="22"/>
        <v/>
      </c>
      <c r="BK19" s="39"/>
      <c r="BL19" s="31" t="str">
        <f t="shared" si="23"/>
        <v/>
      </c>
      <c r="BM19" s="75">
        <f t="shared" si="24"/>
        <v>0</v>
      </c>
      <c r="BN19" s="71"/>
      <c r="BO19" s="31" t="str">
        <f t="shared" si="86"/>
        <v/>
      </c>
      <c r="BP19" s="128"/>
      <c r="BQ19" s="31" t="str">
        <f t="shared" si="87"/>
        <v/>
      </c>
      <c r="BR19" s="128"/>
      <c r="BS19" s="31" t="str">
        <f t="shared" si="88"/>
        <v/>
      </c>
      <c r="BT19" s="39"/>
      <c r="BU19" s="31" t="str">
        <f t="shared" si="89"/>
        <v/>
      </c>
      <c r="BV19" s="128"/>
      <c r="BW19" s="31" t="str">
        <f t="shared" si="90"/>
        <v/>
      </c>
      <c r="BX19" s="39"/>
      <c r="BY19" s="31" t="str">
        <f t="shared" si="91"/>
        <v/>
      </c>
      <c r="BZ19" s="39"/>
      <c r="CA19" s="31" t="str">
        <f t="shared" si="92"/>
        <v/>
      </c>
      <c r="CB19" s="128"/>
      <c r="CC19" s="31" t="str">
        <f t="shared" si="93"/>
        <v/>
      </c>
      <c r="CD19" s="39"/>
      <c r="CE19" s="31" t="str">
        <f t="shared" si="94"/>
        <v/>
      </c>
      <c r="CF19" s="39"/>
      <c r="CG19" s="31" t="str">
        <f t="shared" si="95"/>
        <v/>
      </c>
      <c r="CH19" s="75" t="str">
        <f t="shared" ref="CH19:CH20" si="186">IF(AND((BO19=""),(BQ19=""),(BS19=""),(BU19=""),(BW19=""),(BY19=""),(CA19=""),(CC19=""),(CE19=""),(CG19="")),"",IF(BO19="",0,BO19)+IF(BQ19="",0,BQ19)+IF(BS19="",0,BS19)+IF(BU19="",0,BU19)+IF(BW19="",0,BW19)+IF(BY19="",0,BY19)+IF(CA19="",0,CA19)+IF(CC19="",0,CC19)+IF(CE19="",0,CE19)+IF(CG19="",0,CG19))</f>
        <v/>
      </c>
      <c r="CI19" s="39"/>
      <c r="CJ19" s="31" t="str">
        <f t="shared" si="97"/>
        <v/>
      </c>
      <c r="CK19" s="39"/>
      <c r="CL19" s="31" t="str">
        <f t="shared" si="98"/>
        <v/>
      </c>
      <c r="CM19" s="71"/>
      <c r="CN19" s="31" t="str">
        <f t="shared" si="99"/>
        <v/>
      </c>
      <c r="CO19" s="39"/>
      <c r="CP19" s="31" t="str">
        <f t="shared" si="100"/>
        <v/>
      </c>
      <c r="CQ19" s="128"/>
      <c r="CR19" s="31" t="str">
        <f t="shared" si="40"/>
        <v/>
      </c>
      <c r="CS19" s="75" t="str">
        <f t="shared" si="101"/>
        <v/>
      </c>
      <c r="CT19" s="48"/>
      <c r="CU19" s="49"/>
    </row>
    <row r="20" spans="1:99" s="32" customFormat="1" ht="33.75" x14ac:dyDescent="0.25">
      <c r="A20" s="68"/>
      <c r="B20" s="131" t="s">
        <v>182</v>
      </c>
      <c r="C20" s="72" t="s">
        <v>149</v>
      </c>
      <c r="D20" s="30">
        <f t="shared" si="0"/>
        <v>36</v>
      </c>
      <c r="E20" s="78" t="s">
        <v>501</v>
      </c>
      <c r="F20" s="31">
        <f t="shared" si="1"/>
        <v>0</v>
      </c>
      <c r="G20" s="78" t="s">
        <v>502</v>
      </c>
      <c r="H20" s="31">
        <f t="shared" si="59"/>
        <v>0</v>
      </c>
      <c r="I20" s="79" t="s">
        <v>503</v>
      </c>
      <c r="J20" s="31">
        <f t="shared" si="2"/>
        <v>0</v>
      </c>
      <c r="K20" s="78" t="s">
        <v>394</v>
      </c>
      <c r="L20" s="31">
        <f t="shared" si="3"/>
        <v>3</v>
      </c>
      <c r="M20" s="79" t="s">
        <v>504</v>
      </c>
      <c r="N20" s="31">
        <f t="shared" si="102"/>
        <v>0</v>
      </c>
      <c r="O20" s="39"/>
      <c r="P20" s="31" t="str">
        <f t="shared" si="4"/>
        <v/>
      </c>
      <c r="Q20" s="39"/>
      <c r="R20" s="31" t="str">
        <f t="shared" si="5"/>
        <v/>
      </c>
      <c r="S20" s="78" t="s">
        <v>505</v>
      </c>
      <c r="T20" s="31">
        <f t="shared" si="6"/>
        <v>0</v>
      </c>
      <c r="U20" s="78" t="s">
        <v>506</v>
      </c>
      <c r="V20" s="31">
        <f t="shared" si="7"/>
        <v>0</v>
      </c>
      <c r="W20" s="78" t="s">
        <v>507</v>
      </c>
      <c r="X20" s="31">
        <f t="shared" si="8"/>
        <v>0</v>
      </c>
      <c r="Y20" s="78" t="s">
        <v>251</v>
      </c>
      <c r="Z20" s="31">
        <f t="shared" si="9"/>
        <v>3</v>
      </c>
      <c r="AA20" s="78" t="s">
        <v>250</v>
      </c>
      <c r="AB20" s="31">
        <f t="shared" si="64"/>
        <v>3</v>
      </c>
      <c r="AC20" s="78" t="s">
        <v>508</v>
      </c>
      <c r="AD20" s="31">
        <f t="shared" si="42"/>
        <v>3</v>
      </c>
      <c r="AE20" s="78" t="s">
        <v>484</v>
      </c>
      <c r="AF20" s="31">
        <f t="shared" si="65"/>
        <v>0</v>
      </c>
      <c r="AG20" s="78" t="s">
        <v>509</v>
      </c>
      <c r="AH20" s="31">
        <f>AH$4</f>
        <v>3</v>
      </c>
      <c r="AI20" s="78" t="s">
        <v>279</v>
      </c>
      <c r="AJ20" s="64">
        <f>MAX(AJ$5:AJ$19,AJ$21:AJ$22)</f>
        <v>3</v>
      </c>
      <c r="AK20" s="78" t="s">
        <v>510</v>
      </c>
      <c r="AL20" s="31">
        <f>AL$4</f>
        <v>3</v>
      </c>
      <c r="AM20" s="78" t="s">
        <v>511</v>
      </c>
      <c r="AN20" s="31">
        <f t="shared" si="43"/>
        <v>3</v>
      </c>
      <c r="AO20" s="78"/>
      <c r="AP20" s="31" t="str">
        <f t="shared" si="44"/>
        <v/>
      </c>
      <c r="AQ20" s="135" t="s">
        <v>513</v>
      </c>
      <c r="AR20" s="31">
        <f t="shared" si="153"/>
        <v>12</v>
      </c>
      <c r="AS20" s="39"/>
      <c r="AT20" s="31" t="str">
        <f t="shared" si="45"/>
        <v/>
      </c>
      <c r="AU20" s="39"/>
      <c r="AV20" s="31" t="str">
        <f t="shared" si="15"/>
        <v/>
      </c>
      <c r="AW20" s="39"/>
      <c r="AX20" s="31" t="str">
        <f t="shared" si="16"/>
        <v/>
      </c>
      <c r="AY20" s="39"/>
      <c r="AZ20" s="31" t="str">
        <f t="shared" si="17"/>
        <v/>
      </c>
      <c r="BA20" s="39"/>
      <c r="BB20" s="31" t="str">
        <f t="shared" si="18"/>
        <v/>
      </c>
      <c r="BC20" s="39"/>
      <c r="BD20" s="31" t="str">
        <f t="shared" si="19"/>
        <v/>
      </c>
      <c r="BE20" s="39"/>
      <c r="BF20" s="31" t="str">
        <f t="shared" si="20"/>
        <v/>
      </c>
      <c r="BG20" s="39"/>
      <c r="BH20" s="31" t="str">
        <f t="shared" si="21"/>
        <v/>
      </c>
      <c r="BI20" s="39"/>
      <c r="BJ20" s="31" t="str">
        <f t="shared" si="22"/>
        <v/>
      </c>
      <c r="BK20" s="39"/>
      <c r="BL20" s="31" t="str">
        <f t="shared" si="23"/>
        <v/>
      </c>
      <c r="BM20" s="75" t="str">
        <f t="shared" si="24"/>
        <v/>
      </c>
      <c r="BN20" s="79" t="s">
        <v>351</v>
      </c>
      <c r="BO20" s="31">
        <f t="shared" si="86"/>
        <v>1</v>
      </c>
      <c r="BP20" s="92" t="s">
        <v>353</v>
      </c>
      <c r="BQ20" s="31">
        <f t="shared" si="87"/>
        <v>1</v>
      </c>
      <c r="BR20" s="92" t="s">
        <v>354</v>
      </c>
      <c r="BS20" s="31">
        <f t="shared" si="88"/>
        <v>1</v>
      </c>
      <c r="BT20" s="78" t="s">
        <v>512</v>
      </c>
      <c r="BU20" s="31">
        <f t="shared" si="89"/>
        <v>0</v>
      </c>
      <c r="BV20" s="92" t="s">
        <v>352</v>
      </c>
      <c r="BW20" s="31">
        <f t="shared" si="90"/>
        <v>1</v>
      </c>
      <c r="BX20" s="78" t="s">
        <v>282</v>
      </c>
      <c r="BY20" s="31">
        <f t="shared" si="91"/>
        <v>1</v>
      </c>
      <c r="BZ20" s="39"/>
      <c r="CA20" s="31" t="str">
        <f t="shared" si="92"/>
        <v/>
      </c>
      <c r="CB20" s="92" t="s">
        <v>284</v>
      </c>
      <c r="CC20" s="31">
        <f t="shared" si="93"/>
        <v>1</v>
      </c>
      <c r="CD20" s="78" t="s">
        <v>285</v>
      </c>
      <c r="CE20" s="31">
        <f t="shared" si="94"/>
        <v>1</v>
      </c>
      <c r="CF20" s="78" t="s">
        <v>286</v>
      </c>
      <c r="CG20" s="31">
        <f t="shared" si="95"/>
        <v>1</v>
      </c>
      <c r="CH20" s="75">
        <f t="shared" si="186"/>
        <v>8</v>
      </c>
      <c r="CI20" s="78" t="s">
        <v>287</v>
      </c>
      <c r="CJ20" s="31">
        <f t="shared" si="97"/>
        <v>1</v>
      </c>
      <c r="CK20" s="78" t="s">
        <v>288</v>
      </c>
      <c r="CL20" s="31">
        <f t="shared" si="98"/>
        <v>1</v>
      </c>
      <c r="CM20" s="79" t="s">
        <v>289</v>
      </c>
      <c r="CN20" s="31">
        <f t="shared" si="99"/>
        <v>1</v>
      </c>
      <c r="CO20" s="78"/>
      <c r="CP20" s="31" t="str">
        <f t="shared" si="100"/>
        <v/>
      </c>
      <c r="CQ20" s="92" t="s">
        <v>355</v>
      </c>
      <c r="CR20" s="31">
        <f t="shared" si="40"/>
        <v>1</v>
      </c>
      <c r="CS20" s="75">
        <f t="shared" si="101"/>
        <v>4</v>
      </c>
      <c r="CT20" s="48"/>
      <c r="CU20" s="49"/>
    </row>
    <row r="21" spans="1:99" s="32" customFormat="1" ht="33.75" x14ac:dyDescent="0.25">
      <c r="A21" s="68"/>
      <c r="B21" s="131" t="s">
        <v>173</v>
      </c>
      <c r="C21" s="72" t="s">
        <v>150</v>
      </c>
      <c r="D21" s="30">
        <f t="shared" si="0"/>
        <v>14</v>
      </c>
      <c r="E21" s="39"/>
      <c r="F21" s="31" t="str">
        <f t="shared" ref="F21:F22" si="187">IF(ISBLANK(E21),"",IF(E21=E$4,F$4,0))</f>
        <v/>
      </c>
      <c r="G21" s="39" t="s">
        <v>514</v>
      </c>
      <c r="H21" s="31">
        <f t="shared" si="59"/>
        <v>0</v>
      </c>
      <c r="I21" s="39" t="s">
        <v>515</v>
      </c>
      <c r="J21" s="31">
        <f t="shared" si="2"/>
        <v>0</v>
      </c>
      <c r="K21" s="39" t="s">
        <v>516</v>
      </c>
      <c r="L21" s="31">
        <f t="shared" si="3"/>
        <v>0</v>
      </c>
      <c r="M21" s="71"/>
      <c r="N21" s="31" t="str">
        <f t="shared" si="102"/>
        <v/>
      </c>
      <c r="O21" s="39" t="s">
        <v>517</v>
      </c>
      <c r="P21" s="31">
        <f t="shared" si="4"/>
        <v>0</v>
      </c>
      <c r="Q21" s="39"/>
      <c r="R21" s="31" t="str">
        <f t="shared" si="5"/>
        <v/>
      </c>
      <c r="S21" s="39" t="s">
        <v>518</v>
      </c>
      <c r="T21" s="31">
        <f t="shared" si="6"/>
        <v>0</v>
      </c>
      <c r="U21" s="71" t="s">
        <v>519</v>
      </c>
      <c r="V21" s="31">
        <v>1</v>
      </c>
      <c r="W21" s="39" t="s">
        <v>521</v>
      </c>
      <c r="X21" s="31">
        <f t="shared" si="8"/>
        <v>0</v>
      </c>
      <c r="Y21" s="39" t="s">
        <v>522</v>
      </c>
      <c r="Z21" s="31">
        <f t="shared" si="9"/>
        <v>0</v>
      </c>
      <c r="AA21" s="39" t="s">
        <v>523</v>
      </c>
      <c r="AB21" s="31">
        <f>AB$4</f>
        <v>3</v>
      </c>
      <c r="AC21" s="39" t="s">
        <v>524</v>
      </c>
      <c r="AD21" s="31">
        <f>AD$4</f>
        <v>3</v>
      </c>
      <c r="AE21" s="39" t="s">
        <v>484</v>
      </c>
      <c r="AF21" s="31">
        <f t="shared" si="65"/>
        <v>0</v>
      </c>
      <c r="AG21" s="71" t="s">
        <v>525</v>
      </c>
      <c r="AH21" s="31">
        <f t="shared" si="66"/>
        <v>0</v>
      </c>
      <c r="AI21" s="39" t="s">
        <v>526</v>
      </c>
      <c r="AJ21" s="31">
        <f t="shared" si="10"/>
        <v>0</v>
      </c>
      <c r="AK21" s="39" t="s">
        <v>254</v>
      </c>
      <c r="AL21" s="64">
        <f>MAX(AL$5:AL$20,AL$22:AL$22)</f>
        <v>3</v>
      </c>
      <c r="AM21" s="39" t="s">
        <v>472</v>
      </c>
      <c r="AN21" s="31">
        <v>1</v>
      </c>
      <c r="AO21" s="78"/>
      <c r="AP21" s="31">
        <f t="shared" si="44"/>
        <v>3</v>
      </c>
      <c r="AQ21" s="39"/>
      <c r="AR21" s="31">
        <f t="shared" si="153"/>
        <v>0</v>
      </c>
      <c r="AS21" s="39"/>
      <c r="AT21" s="31" t="str">
        <f t="shared" si="45"/>
        <v/>
      </c>
      <c r="AU21" s="39"/>
      <c r="AV21" s="31" t="str">
        <f t="shared" si="15"/>
        <v/>
      </c>
      <c r="AW21" s="39" t="s">
        <v>258</v>
      </c>
      <c r="AX21" s="31">
        <f t="shared" ref="AX21" si="188">IF(ISBLANK(AW21),"",IF(AW21=AW$4,AX$4,0))</f>
        <v>1</v>
      </c>
      <c r="AY21" s="39" t="s">
        <v>473</v>
      </c>
      <c r="AZ21" s="31">
        <f>AZ$4</f>
        <v>1</v>
      </c>
      <c r="BA21" s="39"/>
      <c r="BB21" s="31" t="str">
        <f t="shared" si="18"/>
        <v/>
      </c>
      <c r="BC21" s="39" t="s">
        <v>256</v>
      </c>
      <c r="BD21" s="31">
        <f t="shared" si="19"/>
        <v>1</v>
      </c>
      <c r="BE21" s="39" t="s">
        <v>527</v>
      </c>
      <c r="BF21" s="31">
        <f t="shared" si="20"/>
        <v>0</v>
      </c>
      <c r="BG21" s="39"/>
      <c r="BH21" s="31" t="str">
        <f t="shared" si="21"/>
        <v/>
      </c>
      <c r="BI21" s="39"/>
      <c r="BJ21" s="31" t="str">
        <f t="shared" si="22"/>
        <v/>
      </c>
      <c r="BK21" s="39" t="s">
        <v>528</v>
      </c>
      <c r="BL21" s="31">
        <f t="shared" si="23"/>
        <v>0</v>
      </c>
      <c r="BM21" s="75">
        <f t="shared" si="24"/>
        <v>3</v>
      </c>
      <c r="BN21" s="71"/>
      <c r="BO21" s="31" t="str">
        <f t="shared" si="86"/>
        <v/>
      </c>
      <c r="BP21" s="128"/>
      <c r="BQ21" s="31" t="str">
        <f t="shared" si="87"/>
        <v/>
      </c>
      <c r="BR21" s="128"/>
      <c r="BS21" s="31" t="str">
        <f t="shared" si="88"/>
        <v/>
      </c>
      <c r="BT21" s="39"/>
      <c r="BU21" s="31" t="str">
        <f t="shared" si="89"/>
        <v/>
      </c>
      <c r="BV21" s="128" t="s">
        <v>531</v>
      </c>
      <c r="BW21" s="31">
        <f t="shared" si="90"/>
        <v>0</v>
      </c>
      <c r="BX21" s="39"/>
      <c r="BY21" s="31" t="str">
        <f t="shared" si="91"/>
        <v/>
      </c>
      <c r="BZ21" s="39"/>
      <c r="CA21" s="31" t="str">
        <f t="shared" si="92"/>
        <v/>
      </c>
      <c r="CB21" s="128" t="s">
        <v>530</v>
      </c>
      <c r="CC21" s="31">
        <f t="shared" si="93"/>
        <v>0</v>
      </c>
      <c r="CD21" s="39"/>
      <c r="CE21" s="31" t="str">
        <f t="shared" si="94"/>
        <v/>
      </c>
      <c r="CF21" s="39"/>
      <c r="CG21" s="31" t="str">
        <f t="shared" si="95"/>
        <v/>
      </c>
      <c r="CH21" s="75">
        <f t="shared" si="96"/>
        <v>0</v>
      </c>
      <c r="CI21" s="39"/>
      <c r="CJ21" s="31" t="str">
        <f t="shared" si="97"/>
        <v/>
      </c>
      <c r="CK21" s="39"/>
      <c r="CL21" s="31" t="str">
        <f t="shared" si="98"/>
        <v/>
      </c>
      <c r="CM21" s="71" t="s">
        <v>529</v>
      </c>
      <c r="CN21" s="31">
        <f t="shared" si="99"/>
        <v>0</v>
      </c>
      <c r="CO21" s="39"/>
      <c r="CP21" s="31" t="str">
        <f t="shared" si="100"/>
        <v/>
      </c>
      <c r="CQ21" s="128"/>
      <c r="CR21" s="31" t="str">
        <f t="shared" si="40"/>
        <v/>
      </c>
      <c r="CS21" s="75">
        <f t="shared" si="101"/>
        <v>0</v>
      </c>
      <c r="CT21" s="48"/>
      <c r="CU21" s="49"/>
    </row>
    <row r="22" spans="1:99" s="32" customFormat="1" ht="36" x14ac:dyDescent="0.25">
      <c r="A22" s="68"/>
      <c r="B22" s="131" t="s">
        <v>183</v>
      </c>
      <c r="C22" s="72" t="s">
        <v>171</v>
      </c>
      <c r="D22" s="30">
        <f t="shared" si="0"/>
        <v>33</v>
      </c>
      <c r="E22" s="39" t="s">
        <v>357</v>
      </c>
      <c r="F22" s="31">
        <f t="shared" si="187"/>
        <v>0</v>
      </c>
      <c r="G22" s="78" t="s">
        <v>358</v>
      </c>
      <c r="H22" s="31">
        <f t="shared" si="59"/>
        <v>0</v>
      </c>
      <c r="I22" s="39" t="s">
        <v>359</v>
      </c>
      <c r="J22" s="31">
        <f t="shared" si="2"/>
        <v>0</v>
      </c>
      <c r="K22" s="79" t="s">
        <v>640</v>
      </c>
      <c r="L22" s="31">
        <v>2</v>
      </c>
      <c r="M22" s="71" t="s">
        <v>362</v>
      </c>
      <c r="N22" s="31">
        <f t="shared" si="102"/>
        <v>0</v>
      </c>
      <c r="O22" s="78" t="s">
        <v>359</v>
      </c>
      <c r="P22" s="31">
        <f t="shared" si="4"/>
        <v>0</v>
      </c>
      <c r="Q22" s="78" t="s">
        <v>363</v>
      </c>
      <c r="R22" s="31">
        <f t="shared" si="5"/>
        <v>0</v>
      </c>
      <c r="S22" s="39" t="s">
        <v>364</v>
      </c>
      <c r="T22" s="31">
        <f t="shared" si="6"/>
        <v>0</v>
      </c>
      <c r="U22" s="78" t="s">
        <v>365</v>
      </c>
      <c r="V22" s="31">
        <f t="shared" si="7"/>
        <v>0</v>
      </c>
      <c r="W22" s="78" t="s">
        <v>366</v>
      </c>
      <c r="X22" s="31">
        <f t="shared" si="8"/>
        <v>0</v>
      </c>
      <c r="Y22" s="78" t="s">
        <v>367</v>
      </c>
      <c r="Z22" s="31">
        <f t="shared" si="9"/>
        <v>0</v>
      </c>
      <c r="AA22" s="78" t="s">
        <v>250</v>
      </c>
      <c r="AB22" s="31">
        <f t="shared" si="64"/>
        <v>3</v>
      </c>
      <c r="AC22" s="78" t="s">
        <v>368</v>
      </c>
      <c r="AD22" s="31">
        <f t="shared" si="42"/>
        <v>3</v>
      </c>
      <c r="AE22" s="78" t="s">
        <v>369</v>
      </c>
      <c r="AF22" s="31">
        <v>1</v>
      </c>
      <c r="AG22" s="79" t="s">
        <v>370</v>
      </c>
      <c r="AH22" s="31">
        <f t="shared" si="66"/>
        <v>0</v>
      </c>
      <c r="AI22" s="78" t="s">
        <v>371</v>
      </c>
      <c r="AJ22" s="31">
        <f t="shared" si="10"/>
        <v>0</v>
      </c>
      <c r="AK22" s="78" t="s">
        <v>372</v>
      </c>
      <c r="AL22" s="31">
        <v>1</v>
      </c>
      <c r="AM22" s="78" t="s">
        <v>252</v>
      </c>
      <c r="AN22" s="64">
        <f>MAX(AN$5:AN$21)</f>
        <v>3</v>
      </c>
      <c r="AO22" s="78"/>
      <c r="AP22" s="31">
        <f t="shared" si="44"/>
        <v>5</v>
      </c>
      <c r="AQ22" s="78" t="s">
        <v>356</v>
      </c>
      <c r="AR22" s="31">
        <f t="shared" si="153"/>
        <v>15</v>
      </c>
      <c r="AS22" s="39"/>
      <c r="AT22" s="31" t="str">
        <f t="shared" si="45"/>
        <v/>
      </c>
      <c r="AU22" s="39"/>
      <c r="AV22" s="31" t="str">
        <f t="shared" si="15"/>
        <v/>
      </c>
      <c r="AW22" s="39" t="s">
        <v>258</v>
      </c>
      <c r="AX22" s="31">
        <f t="shared" si="16"/>
        <v>1</v>
      </c>
      <c r="AY22" s="39" t="s">
        <v>260</v>
      </c>
      <c r="AZ22" s="31">
        <f t="shared" si="17"/>
        <v>1</v>
      </c>
      <c r="BA22" s="39"/>
      <c r="BB22" s="31" t="str">
        <f t="shared" si="18"/>
        <v/>
      </c>
      <c r="BC22" s="39" t="s">
        <v>256</v>
      </c>
      <c r="BD22" s="31">
        <f t="shared" si="19"/>
        <v>1</v>
      </c>
      <c r="BE22" s="39" t="s">
        <v>257</v>
      </c>
      <c r="BF22" s="31">
        <f t="shared" si="20"/>
        <v>1</v>
      </c>
      <c r="BG22" s="39" t="s">
        <v>267</v>
      </c>
      <c r="BH22" s="31">
        <f t="shared" si="21"/>
        <v>1</v>
      </c>
      <c r="BI22" s="39" t="s">
        <v>373</v>
      </c>
      <c r="BJ22" s="31">
        <f t="shared" si="22"/>
        <v>0</v>
      </c>
      <c r="BK22" s="39" t="s">
        <v>374</v>
      </c>
      <c r="BL22" s="31">
        <f t="shared" si="23"/>
        <v>0</v>
      </c>
      <c r="BM22" s="75">
        <f t="shared" si="24"/>
        <v>5</v>
      </c>
      <c r="BN22" s="79" t="s">
        <v>351</v>
      </c>
      <c r="BO22" s="31">
        <f t="shared" ref="BO22" si="189">IF(ISBLANK(BN22),"",IF(BN22=BN$4,BO$4,0))</f>
        <v>1</v>
      </c>
      <c r="BP22" s="92" t="s">
        <v>353</v>
      </c>
      <c r="BQ22" s="31">
        <f t="shared" ref="BQ22" si="190">IF(ISBLANK(BP22),"",IF(BP22=BP$4,BQ$4,0))</f>
        <v>1</v>
      </c>
      <c r="BR22" s="92" t="s">
        <v>354</v>
      </c>
      <c r="BS22" s="31">
        <f t="shared" ref="BS22" si="191">IF(ISBLANK(BR22),"",IF(BR22=BR$4,BS$4,0))</f>
        <v>1</v>
      </c>
      <c r="BT22" s="78" t="s">
        <v>281</v>
      </c>
      <c r="BU22" s="31">
        <f t="shared" ref="BU22" si="192">IF(ISBLANK(BT22),"",IF(BT22=BT$4,BU$4,0))</f>
        <v>1</v>
      </c>
      <c r="BV22" s="92" t="s">
        <v>352</v>
      </c>
      <c r="BW22" s="31">
        <f t="shared" ref="BW22" si="193">IF(ISBLANK(BV22),"",IF(BV22=BV$4,BW$4,0))</f>
        <v>1</v>
      </c>
      <c r="BX22" s="78" t="s">
        <v>282</v>
      </c>
      <c r="BY22" s="31">
        <f t="shared" ref="BY22" si="194">IF(ISBLANK(BX22),"",IF(BX22=BX$4,BY$4,0))</f>
        <v>1</v>
      </c>
      <c r="BZ22" s="78" t="s">
        <v>283</v>
      </c>
      <c r="CA22" s="31">
        <f t="shared" ref="CA22" si="195">IF(ISBLANK(BZ22),"",IF(BZ22=BZ$4,CA$4,0))</f>
        <v>1</v>
      </c>
      <c r="CB22" s="92" t="s">
        <v>284</v>
      </c>
      <c r="CC22" s="31">
        <f t="shared" ref="CC22" si="196">IF(ISBLANK(CB22),"",IF(CB22=CB$4,CC$4,0))</f>
        <v>1</v>
      </c>
      <c r="CD22" s="78" t="s">
        <v>285</v>
      </c>
      <c r="CE22" s="31">
        <f t="shared" ref="CE22" si="197">IF(ISBLANK(CD22),"",IF(CD22=CD$4,CE$4,0))</f>
        <v>1</v>
      </c>
      <c r="CF22" s="78" t="s">
        <v>286</v>
      </c>
      <c r="CG22" s="31">
        <f t="shared" ref="CG22" si="198">IF(ISBLANK(CF22),"",IF(CF22=CF$4,CG$4,0))</f>
        <v>1</v>
      </c>
      <c r="CH22" s="75">
        <f t="shared" ref="CH22" si="199">IF(AND((BO22=""),(BQ22=""),(BS22=""),(BU22=""),(BW22=""),(BY22=""),(CA22=""),(CC22=""),(CE22=""),(CG22="")),"",IF(BO22="",0,BO22)+IF(BQ22="",0,BQ22)+IF(BS22="",0,BS22)+IF(BU22="",0,BU22)+IF(BW22="",0,BW22)+IF(BY22="",0,BY22)+IF(CA22="",0,CA22)+IF(CC22="",0,CC22)+IF(CE22="",0,CE22)+IF(CG22="",0,CG22))</f>
        <v>10</v>
      </c>
      <c r="CI22" s="78" t="s">
        <v>287</v>
      </c>
      <c r="CJ22" s="31">
        <f t="shared" ref="CJ22" si="200">IF(ISBLANK(CI22),"",IF(CI22=CI$4,CJ$4,0))</f>
        <v>1</v>
      </c>
      <c r="CK22" s="78" t="s">
        <v>288</v>
      </c>
      <c r="CL22" s="31">
        <f t="shared" ref="CL22" si="201">IF(ISBLANK(CK22),"",IF(CK22=CK$4,CL$4,0))</f>
        <v>1</v>
      </c>
      <c r="CM22" s="79" t="s">
        <v>289</v>
      </c>
      <c r="CN22" s="31">
        <f t="shared" ref="CN22" si="202">IF(ISBLANK(CM22),"",IF(CM22=CM$4,CN$4,0))</f>
        <v>1</v>
      </c>
      <c r="CO22" s="78" t="s">
        <v>290</v>
      </c>
      <c r="CP22" s="31">
        <f t="shared" ref="CP22" si="203">IF(ISBLANK(CO22),"",IF(CO22=CO$4,CP$4,0))</f>
        <v>1</v>
      </c>
      <c r="CQ22" s="92" t="s">
        <v>355</v>
      </c>
      <c r="CR22" s="31">
        <f t="shared" si="40"/>
        <v>1</v>
      </c>
      <c r="CS22" s="75">
        <f t="shared" si="101"/>
        <v>5</v>
      </c>
      <c r="CT22" s="48"/>
      <c r="CU22" s="49"/>
    </row>
    <row r="23" spans="1:99" s="32" customFormat="1" x14ac:dyDescent="0.25">
      <c r="A23" s="28"/>
      <c r="B23" s="129"/>
      <c r="C23" s="29"/>
      <c r="D23" s="30"/>
      <c r="E23" s="42"/>
      <c r="F23" s="31"/>
      <c r="G23" s="38"/>
      <c r="H23" s="31"/>
      <c r="I23" s="71"/>
      <c r="J23" s="31"/>
      <c r="K23" s="38"/>
      <c r="L23" s="31" t="str">
        <f t="shared" ref="L23" si="204">IF(ISBLANK(K23),"",IF(K23=K$4,L$4,0))</f>
        <v/>
      </c>
      <c r="M23" s="71"/>
      <c r="N23" s="31" t="str">
        <f t="shared" ref="N23" si="205">IF(ISBLANK(M23),"",IF(M23=M$4,N$4,0))</f>
        <v/>
      </c>
      <c r="O23" s="39"/>
      <c r="P23" s="31" t="str">
        <f t="shared" ref="P23" si="206">IF(ISBLANK(O23),"",IF(O23=O$4,P$4,0))</f>
        <v/>
      </c>
      <c r="Q23" s="38"/>
      <c r="R23" s="31"/>
      <c r="S23" s="38"/>
      <c r="T23" s="31" t="str">
        <f t="shared" ref="T23" si="207">IF(ISBLANK(S23),"",IF(S23=S$4,T$4,0))</f>
        <v/>
      </c>
      <c r="U23" s="38"/>
      <c r="V23" s="31"/>
      <c r="W23" s="39"/>
      <c r="X23" s="31" t="str">
        <f t="shared" ref="X23:CR23" si="208">IF(ISBLANK(W23),"",IF(W23=W$4,X$4,0))</f>
        <v/>
      </c>
      <c r="Y23" s="39"/>
      <c r="Z23" s="31" t="str">
        <f t="shared" si="208"/>
        <v/>
      </c>
      <c r="AA23" s="39"/>
      <c r="AB23" s="31" t="str">
        <f t="shared" si="208"/>
        <v/>
      </c>
      <c r="AC23" s="71"/>
      <c r="AD23" s="31" t="str">
        <f t="shared" si="208"/>
        <v/>
      </c>
      <c r="AE23" s="39"/>
      <c r="AF23" s="31" t="str">
        <f t="shared" si="208"/>
        <v/>
      </c>
      <c r="AG23" s="39"/>
      <c r="AH23" s="31" t="str">
        <f t="shared" si="208"/>
        <v/>
      </c>
      <c r="AI23" s="39"/>
      <c r="AJ23" s="31" t="str">
        <f t="shared" si="208"/>
        <v/>
      </c>
      <c r="AK23" s="71"/>
      <c r="AL23" s="31" t="str">
        <f t="shared" si="208"/>
        <v/>
      </c>
      <c r="AM23" s="39"/>
      <c r="AN23" s="31" t="str">
        <f t="shared" si="208"/>
        <v/>
      </c>
      <c r="AO23" s="39"/>
      <c r="AP23" s="31" t="str">
        <f>IF(ISBLANK(AO23),"",IF(AO23=AO$4,AP$4,0))</f>
        <v/>
      </c>
      <c r="AQ23" s="39"/>
      <c r="AR23" s="31"/>
      <c r="AS23" s="39"/>
      <c r="AT23" s="31" t="str">
        <f t="shared" ref="AT23" si="209">IF(ISBLANK(AS23),"",IF(AS23=AS$4,AT$4,0))</f>
        <v/>
      </c>
      <c r="AU23" s="39"/>
      <c r="AV23" s="31" t="str">
        <f t="shared" ref="AV23" si="210">IF(ISBLANK(AU23),"",IF(AU23=AU$4,AV$4,0))</f>
        <v/>
      </c>
      <c r="AW23" s="39"/>
      <c r="AX23" s="31" t="str">
        <f t="shared" ref="AX23" si="211">IF(ISBLANK(AW23),"",IF(AW23=AW$4,AX$4,0))</f>
        <v/>
      </c>
      <c r="AY23" s="39"/>
      <c r="AZ23" s="31" t="str">
        <f t="shared" ref="AZ23" si="212">IF(ISBLANK(AY23),"",IF(AY23=AY$4,AZ$4,0))</f>
        <v/>
      </c>
      <c r="BA23" s="39"/>
      <c r="BB23" s="31" t="str">
        <f t="shared" ref="BB23" si="213">IF(ISBLANK(BA23),"",IF(BA23=BA$4,BB$4,0))</f>
        <v/>
      </c>
      <c r="BC23" s="39"/>
      <c r="BD23" s="31" t="str">
        <f t="shared" ref="BD23" si="214">IF(ISBLANK(BC23),"",IF(BC23=BC$4,BD$4,0))</f>
        <v/>
      </c>
      <c r="BE23" s="39"/>
      <c r="BF23" s="31" t="str">
        <f t="shared" ref="BF23" si="215">IF(ISBLANK(BE23),"",IF(BE23=BE$4,BF$4,0))</f>
        <v/>
      </c>
      <c r="BG23" s="39"/>
      <c r="BH23" s="31" t="str">
        <f t="shared" ref="BH23" si="216">IF(ISBLANK(BG23),"",IF(BG23=BG$4,BH$4,0))</f>
        <v/>
      </c>
      <c r="BI23" s="39"/>
      <c r="BJ23" s="31" t="str">
        <f t="shared" ref="BJ23" si="217">IF(ISBLANK(BI23),"",IF(BI23=BI$4,BJ$4,0))</f>
        <v/>
      </c>
      <c r="BK23" s="39"/>
      <c r="BL23" s="31" t="str">
        <f t="shared" ref="BL23" si="218">IF(ISBLANK(BK23),"",IF(BK23=BK$4,BL$4,0))</f>
        <v/>
      </c>
      <c r="BM23" s="75"/>
      <c r="BN23" s="71"/>
      <c r="BO23" s="31" t="str">
        <f t="shared" ref="BO23" si="219">IF(ISBLANK(BN23),"",IF(BN23=BN$4,BO$4,0))</f>
        <v/>
      </c>
      <c r="BP23" s="128"/>
      <c r="BQ23" s="31" t="str">
        <f t="shared" ref="BQ23" si="220">IF(ISBLANK(BP23),"",IF(BP23=BP$4,BQ$4,0))</f>
        <v/>
      </c>
      <c r="BR23" s="128"/>
      <c r="BS23" s="31" t="str">
        <f t="shared" ref="BS23" si="221">IF(ISBLANK(BR23),"",IF(BR23=BR$4,BS$4,0))</f>
        <v/>
      </c>
      <c r="BT23" s="39"/>
      <c r="BU23" s="31" t="str">
        <f t="shared" ref="BU23" si="222">IF(ISBLANK(BT23),"",IF(BT23=BT$4,BU$4,0))</f>
        <v/>
      </c>
      <c r="BV23" s="128"/>
      <c r="BW23" s="31" t="str">
        <f t="shared" ref="BW23" si="223">IF(ISBLANK(BV23),"",IF(BV23=BV$4,BW$4,0))</f>
        <v/>
      </c>
      <c r="BX23" s="39"/>
      <c r="BY23" s="31" t="str">
        <f t="shared" ref="BY23" si="224">IF(ISBLANK(BX23),"",IF(BX23=BX$4,BY$4,0))</f>
        <v/>
      </c>
      <c r="BZ23" s="39"/>
      <c r="CA23" s="31" t="str">
        <f t="shared" ref="CA23" si="225">IF(ISBLANK(BZ23),"",IF(BZ23=BZ$4,CA$4,0))</f>
        <v/>
      </c>
      <c r="CB23" s="128"/>
      <c r="CC23" s="31" t="str">
        <f t="shared" ref="CC23" si="226">IF(ISBLANK(CB23),"",IF(CB23=CB$4,CC$4,0))</f>
        <v/>
      </c>
      <c r="CD23" s="71"/>
      <c r="CE23" s="31" t="str">
        <f t="shared" ref="CE23" si="227">IF(ISBLANK(CD23),"",IF(CD23=CD$4,CE$4,0))</f>
        <v/>
      </c>
      <c r="CF23" s="71"/>
      <c r="CG23" s="31" t="str">
        <f t="shared" ref="CG23" si="228">IF(ISBLANK(CF23),"",IF(CF23=CF$4,CG$4,0))</f>
        <v/>
      </c>
      <c r="CH23" s="75"/>
      <c r="CI23" s="39"/>
      <c r="CJ23" s="31" t="str">
        <f t="shared" si="208"/>
        <v/>
      </c>
      <c r="CK23" s="39"/>
      <c r="CL23" s="31" t="str">
        <f t="shared" si="208"/>
        <v/>
      </c>
      <c r="CM23" s="71"/>
      <c r="CN23" s="31" t="str">
        <f t="shared" si="208"/>
        <v/>
      </c>
      <c r="CO23" s="39"/>
      <c r="CP23" s="31" t="str">
        <f t="shared" si="208"/>
        <v/>
      </c>
      <c r="CQ23" s="128"/>
      <c r="CR23" s="31" t="str">
        <f t="shared" si="208"/>
        <v/>
      </c>
      <c r="CS23" s="75"/>
      <c r="CT23" s="48"/>
      <c r="CU23" s="49"/>
    </row>
    <row r="24" spans="1:99" s="37" customFormat="1" x14ac:dyDescent="0.25">
      <c r="A24" s="33"/>
      <c r="B24" s="130"/>
      <c r="C24" s="34" t="s">
        <v>2</v>
      </c>
      <c r="D24" s="35"/>
      <c r="E24" s="40"/>
      <c r="F24" s="36">
        <f>SUM(F5:F23)</f>
        <v>12</v>
      </c>
      <c r="G24" s="40"/>
      <c r="H24" s="84">
        <f>SUM(H5:H23)/H4</f>
        <v>2</v>
      </c>
      <c r="I24" s="85"/>
      <c r="J24" s="84">
        <f>SUM(J5:J23)/J4</f>
        <v>5.333333333333333</v>
      </c>
      <c r="K24" s="85"/>
      <c r="L24" s="84">
        <f>SUM(L5:L23)/L4</f>
        <v>13.333333333333334</v>
      </c>
      <c r="M24" s="85"/>
      <c r="N24" s="84">
        <f>SUM(N5:N23)/N4</f>
        <v>5.333333333333333</v>
      </c>
      <c r="O24" s="85"/>
      <c r="P24" s="133">
        <f>SUM(P5:P23)/P4</f>
        <v>0</v>
      </c>
      <c r="Q24" s="85"/>
      <c r="R24" s="84">
        <f>SUM(R5:R23)/R4</f>
        <v>2</v>
      </c>
      <c r="S24" s="85"/>
      <c r="T24" s="133">
        <f>SUM(T5:T23)/T4</f>
        <v>1.3333333333333333</v>
      </c>
      <c r="U24" s="85"/>
      <c r="V24" s="84">
        <f>SUM(V5:V23)/V4</f>
        <v>4</v>
      </c>
      <c r="W24" s="85"/>
      <c r="X24" s="84">
        <f>SUM(X5:X23)/X4</f>
        <v>10</v>
      </c>
      <c r="Y24" s="86"/>
      <c r="Z24" s="84">
        <f>SUM(Z5:Z23)/Z4</f>
        <v>9.3333333333333339</v>
      </c>
      <c r="AA24" s="86"/>
      <c r="AB24" s="84">
        <f>SUM(AB5:AB23)/AB4</f>
        <v>13.666666666666666</v>
      </c>
      <c r="AC24" s="91"/>
      <c r="AD24" s="84">
        <f>SUM(AD5:AD23)/AD4</f>
        <v>17.666666666666668</v>
      </c>
      <c r="AE24" s="86"/>
      <c r="AF24" s="84">
        <f>SUM(AF5:AF23)/AF4</f>
        <v>9</v>
      </c>
      <c r="AG24" s="86"/>
      <c r="AH24" s="84">
        <f>SUM(AH5:AH23)/AH4</f>
        <v>7.333333333333333</v>
      </c>
      <c r="AI24" s="86"/>
      <c r="AJ24" s="84">
        <f>SUM(AJ5:AJ23)/AJ4</f>
        <v>2</v>
      </c>
      <c r="AK24" s="86"/>
      <c r="AL24" s="84">
        <f>SUM(AL5:AL23)/AL4</f>
        <v>7.333333333333333</v>
      </c>
      <c r="AM24" s="86"/>
      <c r="AN24" s="84">
        <f>SUM(AN5:AN23)/AN4</f>
        <v>16.666666666666668</v>
      </c>
      <c r="AO24" s="86"/>
      <c r="AP24" s="84">
        <f>SUM(AP5:AP23)/AP4</f>
        <v>6.3</v>
      </c>
      <c r="AQ24" s="86"/>
      <c r="AR24" s="84">
        <f>SUM(AR5:AR23)/AR4</f>
        <v>14.266666666666667</v>
      </c>
      <c r="AS24" s="86"/>
      <c r="AT24" s="84">
        <f>SUM(AT5:AT23)/AT4</f>
        <v>0</v>
      </c>
      <c r="AU24" s="86"/>
      <c r="AV24" s="84">
        <f>SUM(AV5:AV23)/AV4</f>
        <v>2</v>
      </c>
      <c r="AW24" s="86"/>
      <c r="AX24" s="84">
        <f>SUM(AX5:AX23)/AX4</f>
        <v>15</v>
      </c>
      <c r="AY24" s="86"/>
      <c r="AZ24" s="84">
        <f>SUM(AZ5:AZ23)/AZ4</f>
        <v>14</v>
      </c>
      <c r="BA24" s="86"/>
      <c r="BB24" s="84">
        <f>SUM(BB5:BB23)/BB4</f>
        <v>1</v>
      </c>
      <c r="BC24" s="86"/>
      <c r="BD24" s="84">
        <f>SUM(BD5:BD23)/BD4</f>
        <v>8</v>
      </c>
      <c r="BE24" s="86"/>
      <c r="BF24" s="84">
        <f>SUM(BF5:BF23)/BF4</f>
        <v>12</v>
      </c>
      <c r="BG24" s="86"/>
      <c r="BH24" s="84">
        <f>SUM(BH5:BH23)/BH4</f>
        <v>7</v>
      </c>
      <c r="BI24" s="86"/>
      <c r="BJ24" s="84">
        <f>SUM(BJ5:BJ23)/BJ4</f>
        <v>1</v>
      </c>
      <c r="BK24" s="86"/>
      <c r="BL24" s="84">
        <f>SUM(BL5:BL23)/BL4</f>
        <v>3</v>
      </c>
      <c r="BM24" s="84">
        <f>SUM(BM5:BM23)/BM4</f>
        <v>6.3</v>
      </c>
      <c r="BN24" s="86"/>
      <c r="BO24" s="84">
        <f>SUM(BO5:BO23)/BO4</f>
        <v>14</v>
      </c>
      <c r="BP24" s="86"/>
      <c r="BQ24" s="84">
        <f>SUM(BQ5:BQ23)/BQ4</f>
        <v>14</v>
      </c>
      <c r="BR24" s="86"/>
      <c r="BS24" s="84">
        <f>SUM(BS5:BS23)/BS4</f>
        <v>14</v>
      </c>
      <c r="BT24" s="86"/>
      <c r="BU24" s="84">
        <f>SUM(BU5:BU23)/BU4</f>
        <v>13</v>
      </c>
      <c r="BV24" s="86"/>
      <c r="BW24" s="84">
        <f>SUM(BW5:BW23)/BW4</f>
        <v>14</v>
      </c>
      <c r="BX24" s="86"/>
      <c r="BY24" s="84">
        <f>SUM(BY5:BY23)/BY4</f>
        <v>15</v>
      </c>
      <c r="BZ24" s="86"/>
      <c r="CA24" s="84">
        <f>SUM(CA5:CA23)/CA4</f>
        <v>14</v>
      </c>
      <c r="CB24" s="86"/>
      <c r="CC24" s="84">
        <f>SUM(CC5:CC23)/CC4</f>
        <v>13.5</v>
      </c>
      <c r="CD24" s="86"/>
      <c r="CE24" s="84">
        <f>SUM(CE5:CE23)/CE4</f>
        <v>15</v>
      </c>
      <c r="CF24" s="86"/>
      <c r="CG24" s="84">
        <f>SUM(CG5:CG23)/CG4</f>
        <v>15</v>
      </c>
      <c r="CH24" s="84">
        <f>SUM(CH5:CH23)/CH4</f>
        <v>14.15</v>
      </c>
      <c r="CI24" s="86"/>
      <c r="CJ24" s="84">
        <f>SUM(CJ5:CJ23)/CJ4</f>
        <v>15</v>
      </c>
      <c r="CK24" s="86"/>
      <c r="CL24" s="84">
        <f>SUM(CL5:CL23)/CL4</f>
        <v>14</v>
      </c>
      <c r="CM24" s="86"/>
      <c r="CN24" s="84">
        <f>SUM(CN5:CN23)/CN4</f>
        <v>15</v>
      </c>
      <c r="CO24" s="86"/>
      <c r="CP24" s="84">
        <f>SUM(CP5:CP23)/CP4</f>
        <v>14</v>
      </c>
      <c r="CQ24" s="86"/>
      <c r="CR24" s="84">
        <f>SUM(CR5:CR23)/CR4</f>
        <v>14</v>
      </c>
      <c r="CS24" s="43">
        <f>SUM(CS5:CS23)</f>
        <v>72</v>
      </c>
      <c r="CT24" s="50"/>
      <c r="CU24" s="51"/>
    </row>
    <row r="25" spans="1:99" x14ac:dyDescent="0.25">
      <c r="D25" s="2"/>
    </row>
    <row r="26" spans="1:99" x14ac:dyDescent="0.25">
      <c r="D26" s="1"/>
      <c r="F26"/>
    </row>
    <row r="27" spans="1:99" x14ac:dyDescent="0.25">
      <c r="D27" s="1"/>
      <c r="F27" s="66"/>
    </row>
    <row r="28" spans="1:99" x14ac:dyDescent="0.25">
      <c r="D28" s="1"/>
      <c r="F28" s="66"/>
    </row>
    <row r="29" spans="1:99" x14ac:dyDescent="0.25">
      <c r="D29" s="1"/>
      <c r="F29" s="66"/>
    </row>
    <row r="30" spans="1:99" x14ac:dyDescent="0.25">
      <c r="D30" s="1"/>
      <c r="F30" s="66"/>
    </row>
    <row r="31" spans="1:99" x14ac:dyDescent="0.25">
      <c r="D31" s="1"/>
      <c r="F31" s="66"/>
    </row>
    <row r="32" spans="1:99" x14ac:dyDescent="0.25">
      <c r="D32" s="1"/>
      <c r="F32" s="66"/>
    </row>
    <row r="33" spans="4:6" x14ac:dyDescent="0.25">
      <c r="D33" s="1"/>
      <c r="F33" s="66"/>
    </row>
    <row r="34" spans="4:6" x14ac:dyDescent="0.25">
      <c r="D34" s="1"/>
      <c r="F34" s="66"/>
    </row>
    <row r="35" spans="4:6" x14ac:dyDescent="0.25">
      <c r="D35" s="1"/>
      <c r="F35" s="66"/>
    </row>
    <row r="36" spans="4:6" x14ac:dyDescent="0.25">
      <c r="D36" s="1"/>
      <c r="F36" s="66"/>
    </row>
  </sheetData>
  <autoFilter ref="A4:CS24" xr:uid="{00000000-0009-0000-0000-000004000000}"/>
  <sortState xmlns:xlrd2="http://schemas.microsoft.com/office/spreadsheetml/2017/richdata2" ref="A5:BE26">
    <sortCondition ref="A5:A26"/>
    <sortCondition ref="C5:C26"/>
  </sortState>
  <phoneticPr fontId="9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список</vt:lpstr>
      <vt:lpstr>дз</vt:lpstr>
      <vt:lpstr>кратко</vt:lpstr>
      <vt:lpstr>результаты</vt:lpstr>
      <vt:lpstr>ответы команд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</dc:creator>
  <cp:lastModifiedBy>Ivan</cp:lastModifiedBy>
  <cp:lastPrinted>2013-10-26T11:42:21Z</cp:lastPrinted>
  <dcterms:created xsi:type="dcterms:W3CDTF">2012-11-22T12:09:25Z</dcterms:created>
  <dcterms:modified xsi:type="dcterms:W3CDTF">2022-11-27T19:34:13Z</dcterms:modified>
</cp:coreProperties>
</file>