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S:\чгк_тестовые\"/>
    </mc:Choice>
  </mc:AlternateContent>
  <xr:revisionPtr revIDLastSave="0" documentId="13_ncr:1_{D013877A-B927-475C-AB66-8B068EF7F4C7}" xr6:coauthVersionLast="47" xr6:coauthVersionMax="47" xr10:uidLastSave="{00000000-0000-0000-0000-000000000000}"/>
  <bookViews>
    <workbookView xWindow="-120" yWindow="-120" windowWidth="29040" windowHeight="16440" firstSheet="2" activeTab="2" xr2:uid="{00000000-000D-0000-FFFF-FFFF00000000}"/>
  </bookViews>
  <sheets>
    <sheet name="список" sheetId="7" state="hidden" r:id="rId1"/>
    <sheet name="дз" sheetId="10" state="hidden" r:id="rId2"/>
    <sheet name="кратко" sheetId="9" r:id="rId3"/>
    <sheet name="результаты" sheetId="6" r:id="rId4"/>
    <sheet name="ответы команд" sheetId="4" r:id="rId5"/>
  </sheets>
  <definedNames>
    <definedName name="_xlnm._FilterDatabase" localSheetId="1" hidden="1">дз!$A$2:$I$44</definedName>
    <definedName name="_xlnm._FilterDatabase" localSheetId="4" hidden="1">'ответы команд'!$B$4:$EJ$31</definedName>
    <definedName name="_xlnm._FilterDatabase" localSheetId="3" hidden="1">результаты!$A$3:$M$31</definedName>
  </definedNames>
  <calcPr calcId="191029"/>
</workbook>
</file>

<file path=xl/calcChain.xml><?xml version="1.0" encoding="utf-8"?>
<calcChain xmlns="http://schemas.openxmlformats.org/spreadsheetml/2006/main">
  <c r="F4" i="9" l="1"/>
  <c r="F5" i="9"/>
  <c r="F6" i="9"/>
  <c r="F7" i="9"/>
  <c r="F8" i="9"/>
  <c r="F9" i="9"/>
  <c r="F10" i="9"/>
  <c r="F11" i="9"/>
  <c r="F12" i="9"/>
  <c r="F13" i="9"/>
  <c r="F14" i="9"/>
  <c r="F15" i="9"/>
  <c r="F16" i="9"/>
  <c r="F17" i="9"/>
  <c r="F18" i="9"/>
  <c r="F19" i="9"/>
  <c r="F20" i="9"/>
  <c r="F21" i="9"/>
  <c r="F22" i="9"/>
  <c r="F23" i="9"/>
  <c r="F24" i="9"/>
  <c r="F25" i="9"/>
  <c r="F26" i="9"/>
  <c r="F27" i="9"/>
  <c r="F28" i="9"/>
  <c r="BS17" i="4"/>
  <c r="O10" i="4"/>
  <c r="DI13" i="4"/>
  <c r="DI11" i="4"/>
  <c r="Y9" i="4"/>
  <c r="K28" i="4"/>
  <c r="G48" i="10"/>
  <c r="G49" i="10"/>
  <c r="G50" i="10"/>
  <c r="G51" i="10"/>
  <c r="G52" i="10"/>
  <c r="G53" i="10"/>
  <c r="G54" i="10"/>
  <c r="G55" i="10"/>
  <c r="G56" i="10"/>
  <c r="G57" i="10"/>
  <c r="G58" i="10"/>
  <c r="G59" i="10"/>
  <c r="G60" i="10"/>
  <c r="I65" i="10"/>
  <c r="M29" i="4" l="1"/>
  <c r="M27" i="4"/>
  <c r="M25" i="4"/>
  <c r="M24" i="4"/>
  <c r="M23" i="4"/>
  <c r="M22" i="4"/>
  <c r="M21" i="4"/>
  <c r="M20" i="4"/>
  <c r="M19" i="4"/>
  <c r="M18" i="4"/>
  <c r="M17" i="4"/>
  <c r="M15" i="4"/>
  <c r="M14" i="4"/>
  <c r="M13" i="4"/>
  <c r="M12" i="4"/>
  <c r="M11" i="4"/>
  <c r="M7" i="4"/>
  <c r="M6" i="4"/>
  <c r="M5" i="4"/>
  <c r="K29" i="4"/>
  <c r="K27" i="4"/>
  <c r="K25" i="4"/>
  <c r="K24" i="4"/>
  <c r="K23" i="4"/>
  <c r="K22" i="4"/>
  <c r="K21" i="4"/>
  <c r="K20" i="4"/>
  <c r="K19" i="4"/>
  <c r="K18" i="4"/>
  <c r="K17" i="4"/>
  <c r="K15" i="4"/>
  <c r="K14" i="4"/>
  <c r="K11" i="4"/>
  <c r="K7" i="4"/>
  <c r="K6" i="4"/>
  <c r="K5" i="4"/>
  <c r="U4" i="4"/>
  <c r="U23" i="4" s="1"/>
  <c r="O4" i="4"/>
  <c r="M4" i="4"/>
  <c r="M10" i="4" s="1"/>
  <c r="S4" i="4"/>
  <c r="AT4" i="6"/>
  <c r="CY29" i="4"/>
  <c r="BA29" i="6" s="1"/>
  <c r="CY28" i="4"/>
  <c r="BA28" i="6" s="1"/>
  <c r="CY27" i="4"/>
  <c r="BA27" i="6" s="1"/>
  <c r="BA26" i="6"/>
  <c r="CY25" i="4"/>
  <c r="BA25" i="6" s="1"/>
  <c r="CY24" i="4"/>
  <c r="BA24" i="6" s="1"/>
  <c r="CY23" i="4"/>
  <c r="CY22" i="4"/>
  <c r="BA22" i="6" s="1"/>
  <c r="CY21" i="4"/>
  <c r="CY20" i="4"/>
  <c r="BA20" i="6" s="1"/>
  <c r="CY19" i="4"/>
  <c r="BA19" i="6" s="1"/>
  <c r="CY18" i="4"/>
  <c r="BA18" i="6" s="1"/>
  <c r="CY17" i="4"/>
  <c r="BA17" i="6" s="1"/>
  <c r="CY16" i="4"/>
  <c r="BA16" i="6" s="1"/>
  <c r="BA15" i="6"/>
  <c r="CY14" i="4"/>
  <c r="BA14" i="6" s="1"/>
  <c r="CY13" i="4"/>
  <c r="BA13" i="6" s="1"/>
  <c r="CY12" i="4"/>
  <c r="BA12" i="6" s="1"/>
  <c r="CY11" i="4"/>
  <c r="BA11" i="6" s="1"/>
  <c r="CY7" i="4"/>
  <c r="CY6" i="4"/>
  <c r="BA6" i="6" s="1"/>
  <c r="CY5" i="4"/>
  <c r="BA5" i="6" s="1"/>
  <c r="CW29" i="4"/>
  <c r="AZ29" i="6" s="1"/>
  <c r="CW28" i="4"/>
  <c r="AZ28" i="6" s="1"/>
  <c r="CW27" i="4"/>
  <c r="AZ27" i="6" s="1"/>
  <c r="CW26" i="4"/>
  <c r="AZ26" i="6" s="1"/>
  <c r="CW25" i="4"/>
  <c r="AZ25" i="6" s="1"/>
  <c r="CW24" i="4"/>
  <c r="AZ24" i="6" s="1"/>
  <c r="CW23" i="4"/>
  <c r="AZ23" i="6" s="1"/>
  <c r="CW22" i="4"/>
  <c r="AZ22" i="6" s="1"/>
  <c r="CW21" i="4"/>
  <c r="AZ21" i="6" s="1"/>
  <c r="CW20" i="4"/>
  <c r="AZ20" i="6" s="1"/>
  <c r="CW19" i="4"/>
  <c r="AZ19" i="6" s="1"/>
  <c r="CW18" i="4"/>
  <c r="AZ18" i="6" s="1"/>
  <c r="CW17" i="4"/>
  <c r="AZ17" i="6" s="1"/>
  <c r="CW16" i="4"/>
  <c r="AZ16" i="6" s="1"/>
  <c r="CW15" i="4"/>
  <c r="AZ15" i="6" s="1"/>
  <c r="CW14" i="4"/>
  <c r="AZ14" i="6" s="1"/>
  <c r="CW13" i="4"/>
  <c r="AZ13" i="6" s="1"/>
  <c r="CW12" i="4"/>
  <c r="AZ12" i="6" s="1"/>
  <c r="CW11" i="4"/>
  <c r="AZ11" i="6" s="1"/>
  <c r="CW10" i="4"/>
  <c r="AZ10" i="6" s="1"/>
  <c r="CW9" i="4"/>
  <c r="AZ9" i="6" s="1"/>
  <c r="CW8" i="4"/>
  <c r="AZ8" i="6" s="1"/>
  <c r="CW7" i="4"/>
  <c r="AZ7" i="6" s="1"/>
  <c r="CW6" i="4"/>
  <c r="AZ6" i="6" s="1"/>
  <c r="CW5" i="4"/>
  <c r="AZ5" i="6" s="1"/>
  <c r="CU29" i="4"/>
  <c r="AY29" i="6" s="1"/>
  <c r="CU28" i="4"/>
  <c r="AY28" i="6" s="1"/>
  <c r="CU27" i="4"/>
  <c r="AY27" i="6" s="1"/>
  <c r="CU26" i="4"/>
  <c r="AY26" i="6" s="1"/>
  <c r="CU25" i="4"/>
  <c r="AY25" i="6" s="1"/>
  <c r="CU24" i="4"/>
  <c r="AY24" i="6" s="1"/>
  <c r="CU23" i="4"/>
  <c r="AY23" i="6" s="1"/>
  <c r="CU22" i="4"/>
  <c r="AY22" i="6" s="1"/>
  <c r="CU21" i="4"/>
  <c r="AY21" i="6" s="1"/>
  <c r="CU20" i="4"/>
  <c r="AY20" i="6" s="1"/>
  <c r="CU19" i="4"/>
  <c r="AY19" i="6" s="1"/>
  <c r="CU18" i="4"/>
  <c r="AY18" i="6" s="1"/>
  <c r="CU17" i="4"/>
  <c r="AY17" i="6" s="1"/>
  <c r="CU16" i="4"/>
  <c r="AY16" i="6" s="1"/>
  <c r="CU15" i="4"/>
  <c r="AY15" i="6" s="1"/>
  <c r="CU14" i="4"/>
  <c r="AY14" i="6" s="1"/>
  <c r="CU13" i="4"/>
  <c r="AY13" i="6" s="1"/>
  <c r="CU12" i="4"/>
  <c r="AY12" i="6" s="1"/>
  <c r="CU11" i="4"/>
  <c r="AY11" i="6" s="1"/>
  <c r="CU10" i="4"/>
  <c r="AY10" i="6" s="1"/>
  <c r="CU9" i="4"/>
  <c r="AY9" i="6" s="1"/>
  <c r="CU8" i="4"/>
  <c r="AY8" i="6" s="1"/>
  <c r="CU7" i="4"/>
  <c r="AY7" i="6" s="1"/>
  <c r="CU6" i="4"/>
  <c r="AY6" i="6" s="1"/>
  <c r="CU5" i="4"/>
  <c r="AY5" i="6" s="1"/>
  <c r="CS29" i="4"/>
  <c r="AX29" i="6" s="1"/>
  <c r="CS27" i="4"/>
  <c r="AX27" i="6" s="1"/>
  <c r="CS26" i="4"/>
  <c r="AX26" i="6" s="1"/>
  <c r="CS25" i="4"/>
  <c r="AX25" i="6" s="1"/>
  <c r="CS24" i="4"/>
  <c r="AX24" i="6" s="1"/>
  <c r="CS23" i="4"/>
  <c r="AX23" i="6" s="1"/>
  <c r="CS22" i="4"/>
  <c r="AX22" i="6" s="1"/>
  <c r="CS21" i="4"/>
  <c r="AX21" i="6" s="1"/>
  <c r="CS20" i="4"/>
  <c r="AX20" i="6" s="1"/>
  <c r="CS19" i="4"/>
  <c r="AX19" i="6" s="1"/>
  <c r="CS18" i="4"/>
  <c r="AX18" i="6" s="1"/>
  <c r="CS17" i="4"/>
  <c r="AX17" i="6" s="1"/>
  <c r="CS16" i="4"/>
  <c r="AX16" i="6" s="1"/>
  <c r="CS15" i="4"/>
  <c r="AX15" i="6" s="1"/>
  <c r="CS14" i="4"/>
  <c r="AX14" i="6" s="1"/>
  <c r="CS13" i="4"/>
  <c r="AX13" i="6" s="1"/>
  <c r="CS12" i="4"/>
  <c r="AX12" i="6" s="1"/>
  <c r="CS11" i="4"/>
  <c r="AX11" i="6" s="1"/>
  <c r="CS10" i="4"/>
  <c r="AX10" i="6" s="1"/>
  <c r="CS9" i="4"/>
  <c r="AX9" i="6" s="1"/>
  <c r="CS8" i="4"/>
  <c r="AX8" i="6" s="1"/>
  <c r="CS7" i="4"/>
  <c r="AX7" i="6" s="1"/>
  <c r="CS6" i="4"/>
  <c r="AX6" i="6" s="1"/>
  <c r="CS5" i="4"/>
  <c r="AX5" i="6" s="1"/>
  <c r="CQ29" i="4"/>
  <c r="AW29" i="6" s="1"/>
  <c r="CQ28" i="4"/>
  <c r="AW28" i="6" s="1"/>
  <c r="CQ27" i="4"/>
  <c r="AW27" i="6" s="1"/>
  <c r="AW26" i="6"/>
  <c r="CQ25" i="4"/>
  <c r="AW25" i="6" s="1"/>
  <c r="CQ24" i="4"/>
  <c r="AW24" i="6" s="1"/>
  <c r="CQ23" i="4"/>
  <c r="AW23" i="6" s="1"/>
  <c r="CQ22" i="4"/>
  <c r="AW22" i="6" s="1"/>
  <c r="CQ21" i="4"/>
  <c r="AW21" i="6" s="1"/>
  <c r="CQ20" i="4"/>
  <c r="AW20" i="6" s="1"/>
  <c r="CQ19" i="4"/>
  <c r="AW19" i="6" s="1"/>
  <c r="CQ18" i="4"/>
  <c r="AW18" i="6" s="1"/>
  <c r="CQ17" i="4"/>
  <c r="AW17" i="6" s="1"/>
  <c r="CQ16" i="4"/>
  <c r="AW16" i="6" s="1"/>
  <c r="CQ15" i="4"/>
  <c r="AW15" i="6" s="1"/>
  <c r="CQ14" i="4"/>
  <c r="AW14" i="6" s="1"/>
  <c r="CQ13" i="4"/>
  <c r="AW13" i="6" s="1"/>
  <c r="CQ12" i="4"/>
  <c r="AW12" i="6" s="1"/>
  <c r="CQ11" i="4"/>
  <c r="AW11" i="6" s="1"/>
  <c r="CQ10" i="4"/>
  <c r="AW10" i="6" s="1"/>
  <c r="CQ9" i="4"/>
  <c r="AW9" i="6" s="1"/>
  <c r="CQ8" i="4"/>
  <c r="AW8" i="6" s="1"/>
  <c r="CQ7" i="4"/>
  <c r="AW7" i="6" s="1"/>
  <c r="CQ6" i="4"/>
  <c r="AW6" i="6" s="1"/>
  <c r="CQ5" i="4"/>
  <c r="AW5" i="6" s="1"/>
  <c r="CO29" i="4"/>
  <c r="AV29" i="6" s="1"/>
  <c r="CO28" i="4"/>
  <c r="AV28" i="6" s="1"/>
  <c r="CO27" i="4"/>
  <c r="AV27" i="6" s="1"/>
  <c r="AV26" i="6"/>
  <c r="CO25" i="4"/>
  <c r="AV25" i="6" s="1"/>
  <c r="CO24" i="4"/>
  <c r="AV24" i="6" s="1"/>
  <c r="CO23" i="4"/>
  <c r="AV23" i="6" s="1"/>
  <c r="CO22" i="4"/>
  <c r="AV22" i="6" s="1"/>
  <c r="CO21" i="4"/>
  <c r="AV21" i="6" s="1"/>
  <c r="CO20" i="4"/>
  <c r="AV20" i="6" s="1"/>
  <c r="CO19" i="4"/>
  <c r="AV19" i="6" s="1"/>
  <c r="CO18" i="4"/>
  <c r="AV18" i="6" s="1"/>
  <c r="CO17" i="4"/>
  <c r="AV17" i="6" s="1"/>
  <c r="CO16" i="4"/>
  <c r="AV16" i="6" s="1"/>
  <c r="CO15" i="4"/>
  <c r="AV15" i="6" s="1"/>
  <c r="CO14" i="4"/>
  <c r="AV14" i="6" s="1"/>
  <c r="CO13" i="4"/>
  <c r="AV13" i="6" s="1"/>
  <c r="CO12" i="4"/>
  <c r="AV12" i="6" s="1"/>
  <c r="CO10" i="4"/>
  <c r="AV10" i="6" s="1"/>
  <c r="CO9" i="4"/>
  <c r="AV9" i="6" s="1"/>
  <c r="CO8" i="4"/>
  <c r="AV8" i="6" s="1"/>
  <c r="CO7" i="4"/>
  <c r="AV7" i="6" s="1"/>
  <c r="CO6" i="4"/>
  <c r="AV6" i="6" s="1"/>
  <c r="CO5" i="4"/>
  <c r="AV5" i="6" s="1"/>
  <c r="CM29" i="4"/>
  <c r="AU29" i="6" s="1"/>
  <c r="CM28" i="4"/>
  <c r="AU28" i="6" s="1"/>
  <c r="CM27" i="4"/>
  <c r="AU27" i="6" s="1"/>
  <c r="CM26" i="4"/>
  <c r="AU26" i="6" s="1"/>
  <c r="CM25" i="4"/>
  <c r="AU25" i="6" s="1"/>
  <c r="CM24" i="4"/>
  <c r="AU24" i="6" s="1"/>
  <c r="CM23" i="4"/>
  <c r="AU23" i="6" s="1"/>
  <c r="CM22" i="4"/>
  <c r="AU22" i="6" s="1"/>
  <c r="CM21" i="4"/>
  <c r="AU21" i="6" s="1"/>
  <c r="CM20" i="4"/>
  <c r="AU20" i="6" s="1"/>
  <c r="CM19" i="4"/>
  <c r="AU19" i="6" s="1"/>
  <c r="CM18" i="4"/>
  <c r="AU18" i="6" s="1"/>
  <c r="CM17" i="4"/>
  <c r="AU17" i="6" s="1"/>
  <c r="CM16" i="4"/>
  <c r="AU16" i="6" s="1"/>
  <c r="CM15" i="4"/>
  <c r="AU15" i="6" s="1"/>
  <c r="AU14" i="6"/>
  <c r="CM13" i="4"/>
  <c r="CM12" i="4"/>
  <c r="AU12" i="6" s="1"/>
  <c r="CM11" i="4"/>
  <c r="AU11" i="6" s="1"/>
  <c r="CM10" i="4"/>
  <c r="AU10" i="6" s="1"/>
  <c r="CM9" i="4"/>
  <c r="AU9" i="6" s="1"/>
  <c r="CM8" i="4"/>
  <c r="AU8" i="6" s="1"/>
  <c r="CM7" i="4"/>
  <c r="AU7" i="6" s="1"/>
  <c r="AU6" i="6"/>
  <c r="CM5" i="4"/>
  <c r="AU5" i="6" s="1"/>
  <c r="CK29" i="4"/>
  <c r="AT29" i="6" s="1"/>
  <c r="CK28" i="4"/>
  <c r="CK27" i="4"/>
  <c r="AT27" i="6" s="1"/>
  <c r="CK26" i="4"/>
  <c r="AT26" i="6" s="1"/>
  <c r="CK25" i="4"/>
  <c r="AT25" i="6" s="1"/>
  <c r="CK24" i="4"/>
  <c r="AT24" i="6" s="1"/>
  <c r="CK23" i="4"/>
  <c r="AT23" i="6" s="1"/>
  <c r="CK22" i="4"/>
  <c r="AT22" i="6" s="1"/>
  <c r="CK21" i="4"/>
  <c r="AT21" i="6" s="1"/>
  <c r="CK20" i="4"/>
  <c r="AT20" i="6" s="1"/>
  <c r="CK19" i="4"/>
  <c r="AT19" i="6" s="1"/>
  <c r="CK18" i="4"/>
  <c r="AT18" i="6" s="1"/>
  <c r="CK17" i="4"/>
  <c r="AT17" i="6" s="1"/>
  <c r="CK16" i="4"/>
  <c r="AT16" i="6" s="1"/>
  <c r="CK15" i="4"/>
  <c r="AT15" i="6" s="1"/>
  <c r="CK14" i="4"/>
  <c r="AT14" i="6" s="1"/>
  <c r="CK13" i="4"/>
  <c r="AT13" i="6" s="1"/>
  <c r="CK12" i="4"/>
  <c r="AT12" i="6" s="1"/>
  <c r="CK11" i="4"/>
  <c r="AT11" i="6" s="1"/>
  <c r="CK10" i="4"/>
  <c r="AT10" i="6" s="1"/>
  <c r="CK9" i="4"/>
  <c r="AT9" i="6" s="1"/>
  <c r="CK8" i="4"/>
  <c r="AT8" i="6" s="1"/>
  <c r="CK7" i="4"/>
  <c r="AT7" i="6" s="1"/>
  <c r="CK6" i="4"/>
  <c r="AT6" i="6" s="1"/>
  <c r="EH4" i="4"/>
  <c r="EH26" i="4" s="1"/>
  <c r="EF4" i="4"/>
  <c r="ED4" i="4"/>
  <c r="EI4" i="4" s="1"/>
  <c r="EA4" i="4"/>
  <c r="DY4" i="4"/>
  <c r="DY29" i="4" s="1"/>
  <c r="DW4" i="4"/>
  <c r="DU4" i="4"/>
  <c r="DS4" i="4"/>
  <c r="DS18" i="4" s="1"/>
  <c r="DQ4" i="4"/>
  <c r="DQ18" i="4" s="1"/>
  <c r="DO4" i="4"/>
  <c r="DO14" i="4" s="1"/>
  <c r="DM4" i="4"/>
  <c r="DM18" i="4" s="1"/>
  <c r="DK4" i="4"/>
  <c r="DK21" i="4" s="1"/>
  <c r="CY4" i="4"/>
  <c r="CY10" i="4" s="1"/>
  <c r="BA10" i="6" s="1"/>
  <c r="CW4" i="4"/>
  <c r="AZ4" i="6" s="1"/>
  <c r="CU4" i="4"/>
  <c r="AY4" i="6" s="1"/>
  <c r="CS4" i="4"/>
  <c r="CS28" i="4" s="1"/>
  <c r="AX28" i="6" s="1"/>
  <c r="CQ4" i="4"/>
  <c r="AW4" i="6" s="1"/>
  <c r="CO4" i="4"/>
  <c r="AV4" i="6" s="1"/>
  <c r="CM4" i="4"/>
  <c r="AU4" i="6" s="1"/>
  <c r="CW30" i="4"/>
  <c r="CU30" i="4"/>
  <c r="CS30" i="4"/>
  <c r="CQ30" i="4"/>
  <c r="CO30" i="4"/>
  <c r="CM30" i="4"/>
  <c r="CK30" i="4"/>
  <c r="CK5" i="4"/>
  <c r="AT5" i="6" s="1"/>
  <c r="AR4" i="6"/>
  <c r="AP4" i="6"/>
  <c r="F6" i="4"/>
  <c r="F7" i="4"/>
  <c r="F8" i="4"/>
  <c r="F9" i="4"/>
  <c r="F10" i="4"/>
  <c r="F11" i="4"/>
  <c r="F12" i="4"/>
  <c r="F13" i="4"/>
  <c r="F14" i="4"/>
  <c r="F15" i="4"/>
  <c r="F16" i="4"/>
  <c r="F17" i="4"/>
  <c r="F18" i="4"/>
  <c r="F19" i="4"/>
  <c r="F20" i="4"/>
  <c r="F21" i="4"/>
  <c r="F22" i="4"/>
  <c r="F23" i="4"/>
  <c r="F24" i="4"/>
  <c r="F25" i="4"/>
  <c r="F26" i="4"/>
  <c r="F27" i="4"/>
  <c r="F28" i="4"/>
  <c r="F29" i="4"/>
  <c r="F5" i="4"/>
  <c r="CH6" i="4"/>
  <c r="CH7" i="4"/>
  <c r="CH8" i="4"/>
  <c r="CH9" i="4"/>
  <c r="CH10" i="4"/>
  <c r="CH11" i="4"/>
  <c r="CH12" i="4"/>
  <c r="CH13" i="4"/>
  <c r="CH14" i="4"/>
  <c r="CH15" i="4"/>
  <c r="CH16" i="4"/>
  <c r="CH17" i="4"/>
  <c r="CH18" i="4"/>
  <c r="CH19" i="4"/>
  <c r="CH20" i="4"/>
  <c r="CH21" i="4"/>
  <c r="CH22" i="4"/>
  <c r="CH23" i="4"/>
  <c r="CH24" i="4"/>
  <c r="CH25" i="4"/>
  <c r="CH26" i="4"/>
  <c r="CH27" i="4"/>
  <c r="CH28" i="4"/>
  <c r="CH29" i="4"/>
  <c r="CH5" i="4"/>
  <c r="CG29" i="4"/>
  <c r="AR29" i="6" s="1"/>
  <c r="CG28" i="4"/>
  <c r="AR28" i="6" s="1"/>
  <c r="CG27" i="4"/>
  <c r="AR27" i="6" s="1"/>
  <c r="CG26" i="4"/>
  <c r="AR26" i="6" s="1"/>
  <c r="CG25" i="4"/>
  <c r="AR25" i="6" s="1"/>
  <c r="CG24" i="4"/>
  <c r="CG23" i="4"/>
  <c r="AR23" i="6" s="1"/>
  <c r="CG22" i="4"/>
  <c r="AR22" i="6" s="1"/>
  <c r="CG21" i="4"/>
  <c r="AR21" i="6" s="1"/>
  <c r="CG20" i="4"/>
  <c r="AR20" i="6" s="1"/>
  <c r="CG19" i="4"/>
  <c r="AR19" i="6" s="1"/>
  <c r="CG18" i="4"/>
  <c r="AR18" i="6" s="1"/>
  <c r="CG17" i="4"/>
  <c r="CG16" i="4"/>
  <c r="CG15" i="4"/>
  <c r="AR15" i="6" s="1"/>
  <c r="CG14" i="4"/>
  <c r="AR14" i="6" s="1"/>
  <c r="CG13" i="4"/>
  <c r="AR13" i="6" s="1"/>
  <c r="CG12" i="4"/>
  <c r="AR12" i="6" s="1"/>
  <c r="CG11" i="4"/>
  <c r="AR11" i="6" s="1"/>
  <c r="CG10" i="4"/>
  <c r="AR10" i="6" s="1"/>
  <c r="CG9" i="4"/>
  <c r="AR9" i="6" s="1"/>
  <c r="CG8" i="4"/>
  <c r="AR8" i="6" s="1"/>
  <c r="CG7" i="4"/>
  <c r="AR7" i="6" s="1"/>
  <c r="CG6" i="4"/>
  <c r="AR6" i="6" s="1"/>
  <c r="CG5" i="4"/>
  <c r="AR5" i="6" s="1"/>
  <c r="CF4" i="4"/>
  <c r="CD29" i="4"/>
  <c r="CD28" i="4"/>
  <c r="CD27" i="4"/>
  <c r="CD26" i="4"/>
  <c r="CD25" i="4"/>
  <c r="CD24" i="4"/>
  <c r="CD23" i="4"/>
  <c r="CD22" i="4"/>
  <c r="CD21" i="4"/>
  <c r="CD20" i="4"/>
  <c r="CD19" i="4"/>
  <c r="CD18" i="4"/>
  <c r="CD17" i="4"/>
  <c r="CD16" i="4"/>
  <c r="CD15" i="4"/>
  <c r="CD14" i="4"/>
  <c r="CD13" i="4"/>
  <c r="CD12" i="4"/>
  <c r="CD11" i="4"/>
  <c r="CD10" i="4"/>
  <c r="CD9" i="4"/>
  <c r="CD8" i="4"/>
  <c r="CD7" i="4"/>
  <c r="CD6" i="4"/>
  <c r="CD5" i="4"/>
  <c r="CC4" i="4"/>
  <c r="CA29" i="4"/>
  <c r="CA28" i="4"/>
  <c r="AP28" i="6" s="1"/>
  <c r="CA27" i="4"/>
  <c r="CA26" i="4"/>
  <c r="AP26" i="6" s="1"/>
  <c r="CA25" i="4"/>
  <c r="AP25" i="6" s="1"/>
  <c r="CA24" i="4"/>
  <c r="AP24" i="6" s="1"/>
  <c r="CA23" i="4"/>
  <c r="CA22" i="4"/>
  <c r="AP22" i="6" s="1"/>
  <c r="CA21" i="4"/>
  <c r="AP21" i="6" s="1"/>
  <c r="CA20" i="4"/>
  <c r="AP20" i="6" s="1"/>
  <c r="CA19" i="4"/>
  <c r="AP19" i="6" s="1"/>
  <c r="CA18" i="4"/>
  <c r="AP18" i="6" s="1"/>
  <c r="CA17" i="4"/>
  <c r="AP17" i="6" s="1"/>
  <c r="CA16" i="4"/>
  <c r="AP16" i="6" s="1"/>
  <c r="CA15" i="4"/>
  <c r="CA14" i="4"/>
  <c r="CA13" i="4"/>
  <c r="CA12" i="4"/>
  <c r="AP12" i="6" s="1"/>
  <c r="CA11" i="4"/>
  <c r="CA10" i="4"/>
  <c r="AP10" i="6" s="1"/>
  <c r="CA9" i="4"/>
  <c r="AP9" i="6" s="1"/>
  <c r="CA8" i="4"/>
  <c r="AP8" i="6" s="1"/>
  <c r="CA7" i="4"/>
  <c r="CA6" i="4"/>
  <c r="AP6" i="6" s="1"/>
  <c r="CA5" i="4"/>
  <c r="AP5" i="6" s="1"/>
  <c r="CI4" i="4"/>
  <c r="BW29" i="4"/>
  <c r="BW28" i="4"/>
  <c r="BW27" i="4"/>
  <c r="BW26" i="4"/>
  <c r="BW25" i="4"/>
  <c r="BW23" i="4"/>
  <c r="BW22" i="4"/>
  <c r="BW20" i="4"/>
  <c r="BW19" i="4"/>
  <c r="BW18" i="4"/>
  <c r="BW17" i="4"/>
  <c r="BW16" i="4"/>
  <c r="BW15" i="4"/>
  <c r="BW14" i="4"/>
  <c r="BW12" i="4"/>
  <c r="BW5" i="4"/>
  <c r="BW4" i="4"/>
  <c r="BW13" i="4" s="1"/>
  <c r="BU29" i="4"/>
  <c r="BU28" i="4"/>
  <c r="BU27" i="4"/>
  <c r="BU26" i="4"/>
  <c r="BU24" i="4"/>
  <c r="BU23" i="4"/>
  <c r="BU22" i="4"/>
  <c r="BU21" i="4"/>
  <c r="BU20" i="4"/>
  <c r="BU18" i="4"/>
  <c r="BU17" i="4"/>
  <c r="BU16" i="4"/>
  <c r="BU15" i="4"/>
  <c r="BU14" i="4"/>
  <c r="BU13" i="4"/>
  <c r="BU12" i="4"/>
  <c r="BU11" i="4"/>
  <c r="BU10" i="4"/>
  <c r="BU9" i="4"/>
  <c r="BU8" i="4"/>
  <c r="BU7" i="4"/>
  <c r="BU6" i="4"/>
  <c r="BU5" i="4"/>
  <c r="BU4" i="4"/>
  <c r="BU19" i="4" s="1"/>
  <c r="BS29" i="4"/>
  <c r="BS28" i="4"/>
  <c r="BS27" i="4"/>
  <c r="BS25" i="4"/>
  <c r="BS24" i="4"/>
  <c r="BS23" i="4"/>
  <c r="BS22" i="4"/>
  <c r="BS21" i="4"/>
  <c r="BS20" i="4"/>
  <c r="BS19" i="4"/>
  <c r="BS18" i="4"/>
  <c r="BS16" i="4"/>
  <c r="BS15" i="4"/>
  <c r="BS14" i="4"/>
  <c r="BS13" i="4"/>
  <c r="BS12" i="4"/>
  <c r="BS11" i="4"/>
  <c r="BS10" i="4"/>
  <c r="BS9" i="4"/>
  <c r="BS8" i="4"/>
  <c r="BS7" i="4"/>
  <c r="BS6" i="4"/>
  <c r="BS5" i="4"/>
  <c r="BS4" i="4"/>
  <c r="BQ29" i="4"/>
  <c r="BQ27" i="4"/>
  <c r="BQ25" i="4"/>
  <c r="BQ24" i="4"/>
  <c r="BQ22" i="4"/>
  <c r="BQ21" i="4"/>
  <c r="BQ20" i="4"/>
  <c r="BQ19" i="4"/>
  <c r="BQ18" i="4"/>
  <c r="BQ17" i="4"/>
  <c r="BQ16" i="4"/>
  <c r="BQ14" i="4"/>
  <c r="BQ13" i="4"/>
  <c r="BQ11" i="4"/>
  <c r="BQ9" i="4"/>
  <c r="BQ8" i="4"/>
  <c r="BQ6" i="4"/>
  <c r="BQ5" i="4"/>
  <c r="BQ4" i="4"/>
  <c r="BQ7" i="4" s="1"/>
  <c r="BO27" i="4"/>
  <c r="BO26" i="4"/>
  <c r="BO25" i="4"/>
  <c r="BO24" i="4"/>
  <c r="BO23" i="4"/>
  <c r="BO22" i="4"/>
  <c r="BO20" i="4"/>
  <c r="BO14" i="4"/>
  <c r="BO12" i="4"/>
  <c r="BO11" i="4"/>
  <c r="BO7" i="4"/>
  <c r="BO5" i="4"/>
  <c r="BO4" i="4"/>
  <c r="BO15" i="4" s="1"/>
  <c r="BL29" i="4"/>
  <c r="BL27" i="4"/>
  <c r="BL26" i="4"/>
  <c r="BL25" i="4"/>
  <c r="BL24" i="4"/>
  <c r="BL23" i="4"/>
  <c r="BL22" i="4"/>
  <c r="BL21" i="4"/>
  <c r="BL20" i="4"/>
  <c r="BL19" i="4"/>
  <c r="BL18" i="4"/>
  <c r="BL15" i="4"/>
  <c r="BL14" i="4"/>
  <c r="BL12" i="4"/>
  <c r="BL11" i="4"/>
  <c r="BL10" i="4"/>
  <c r="BL8" i="4"/>
  <c r="BL7" i="4"/>
  <c r="BL5" i="4"/>
  <c r="BL4" i="4"/>
  <c r="BL9" i="4" s="1"/>
  <c r="BJ24" i="4"/>
  <c r="BJ14" i="4"/>
  <c r="BJ5" i="4"/>
  <c r="BJ4" i="4"/>
  <c r="BJ10" i="4" s="1"/>
  <c r="BH28" i="4"/>
  <c r="BH27" i="4"/>
  <c r="BH26" i="4"/>
  <c r="BH25" i="4"/>
  <c r="BH23" i="4"/>
  <c r="BH22" i="4"/>
  <c r="BH21" i="4"/>
  <c r="BH20" i="4"/>
  <c r="BH19" i="4"/>
  <c r="BH17" i="4"/>
  <c r="BH15" i="4"/>
  <c r="BH14" i="4"/>
  <c r="BH12" i="4"/>
  <c r="BH8" i="4"/>
  <c r="BH6" i="4"/>
  <c r="BH5" i="4"/>
  <c r="BH4" i="4"/>
  <c r="BH18" i="4" s="1"/>
  <c r="BF28" i="4"/>
  <c r="BF27" i="4"/>
  <c r="BF26" i="4"/>
  <c r="BF25" i="4"/>
  <c r="BF24" i="4"/>
  <c r="BF23" i="4"/>
  <c r="BF22" i="4"/>
  <c r="BF21" i="4"/>
  <c r="BF20" i="4"/>
  <c r="BF19" i="4"/>
  <c r="BF18" i="4"/>
  <c r="BF17" i="4"/>
  <c r="BF16" i="4"/>
  <c r="BF15" i="4"/>
  <c r="BF14" i="4"/>
  <c r="BF13" i="4"/>
  <c r="BF12" i="4"/>
  <c r="BF11" i="4"/>
  <c r="BF10" i="4"/>
  <c r="BF9" i="4"/>
  <c r="BF8" i="4"/>
  <c r="BF7" i="4"/>
  <c r="BF6" i="4"/>
  <c r="BF5" i="4"/>
  <c r="BF4" i="4"/>
  <c r="BD25" i="4"/>
  <c r="BD24" i="4"/>
  <c r="BD22" i="4"/>
  <c r="BD21" i="4"/>
  <c r="BD20" i="4"/>
  <c r="BD17" i="4"/>
  <c r="BD15" i="4"/>
  <c r="BD14" i="4"/>
  <c r="BD6" i="4"/>
  <c r="BD5" i="4"/>
  <c r="BD4" i="4"/>
  <c r="BD26" i="4" s="1"/>
  <c r="BB29" i="4"/>
  <c r="BB27" i="4"/>
  <c r="BB26" i="4"/>
  <c r="BB25" i="4"/>
  <c r="BB24" i="4"/>
  <c r="BB23" i="4"/>
  <c r="BB22" i="4"/>
  <c r="BB21" i="4"/>
  <c r="BB20" i="4"/>
  <c r="BB19" i="4"/>
  <c r="BB17" i="4"/>
  <c r="BB16" i="4"/>
  <c r="BB15" i="4"/>
  <c r="BB14" i="4"/>
  <c r="BB13" i="4"/>
  <c r="BB12" i="4"/>
  <c r="BB11" i="4"/>
  <c r="BB10" i="4"/>
  <c r="BB9" i="4"/>
  <c r="BB8" i="4"/>
  <c r="BB7" i="4"/>
  <c r="BB6" i="4"/>
  <c r="BB5" i="4"/>
  <c r="BB4" i="4"/>
  <c r="AZ14" i="4"/>
  <c r="AZ5" i="4"/>
  <c r="AZ4" i="4"/>
  <c r="AZ26" i="4" s="1"/>
  <c r="AX29" i="4"/>
  <c r="AX28" i="4"/>
  <c r="AX27" i="4"/>
  <c r="AX26" i="4"/>
  <c r="AX25" i="4"/>
  <c r="AX24" i="4"/>
  <c r="AX23" i="4"/>
  <c r="AX22" i="4"/>
  <c r="AX21" i="4"/>
  <c r="AX20" i="4"/>
  <c r="AX19" i="4"/>
  <c r="AX18" i="4"/>
  <c r="AX15" i="4"/>
  <c r="AX14" i="4"/>
  <c r="AX13" i="4"/>
  <c r="AX12" i="4"/>
  <c r="AX8" i="4"/>
  <c r="AX7" i="4"/>
  <c r="AX5" i="4"/>
  <c r="AX4" i="4"/>
  <c r="AX10" i="4" s="1"/>
  <c r="AV29" i="4"/>
  <c r="AV28" i="4"/>
  <c r="AV27" i="4"/>
  <c r="AV26" i="4"/>
  <c r="AV25" i="4"/>
  <c r="AV24" i="4"/>
  <c r="AV23" i="4"/>
  <c r="AV22" i="4"/>
  <c r="AV21" i="4"/>
  <c r="AV19" i="4"/>
  <c r="AV18" i="4"/>
  <c r="AV17" i="4"/>
  <c r="AV16" i="4"/>
  <c r="AV15" i="4"/>
  <c r="AV14" i="4"/>
  <c r="AV13" i="4"/>
  <c r="AV12" i="4"/>
  <c r="AV11" i="4"/>
  <c r="AV10" i="4"/>
  <c r="AV9" i="4"/>
  <c r="AV7" i="4"/>
  <c r="AV6" i="4"/>
  <c r="AV5" i="4"/>
  <c r="AV4" i="4"/>
  <c r="AV8" i="4" s="1"/>
  <c r="AT4" i="4"/>
  <c r="AT18" i="4" s="1"/>
  <c r="AT5" i="4"/>
  <c r="AT11" i="4"/>
  <c r="AT14" i="4"/>
  <c r="AT15" i="4"/>
  <c r="AT17" i="4"/>
  <c r="AT20" i="4"/>
  <c r="AT21" i="4"/>
  <c r="AT22" i="4"/>
  <c r="AT25" i="4"/>
  <c r="AT26" i="4"/>
  <c r="AT27" i="4"/>
  <c r="Y18" i="4"/>
  <c r="Y20" i="4"/>
  <c r="Y22" i="4"/>
  <c r="Y23" i="4"/>
  <c r="Y26" i="4"/>
  <c r="AA29" i="4"/>
  <c r="AA28" i="4"/>
  <c r="AA27" i="4"/>
  <c r="AA25" i="4"/>
  <c r="AA24" i="4"/>
  <c r="AA23" i="4"/>
  <c r="AA22" i="4"/>
  <c r="AA21" i="4"/>
  <c r="AA20" i="4"/>
  <c r="AA19" i="4"/>
  <c r="AA18" i="4"/>
  <c r="AA17" i="4"/>
  <c r="AA15" i="4"/>
  <c r="AA14" i="4"/>
  <c r="AA13" i="4"/>
  <c r="AA12" i="4"/>
  <c r="AA11" i="4"/>
  <c r="AA10" i="4"/>
  <c r="AA8" i="4"/>
  <c r="AA5" i="4"/>
  <c r="AA4" i="4"/>
  <c r="AA16" i="4" s="1"/>
  <c r="AC27" i="4"/>
  <c r="AC26" i="4"/>
  <c r="AC23" i="4"/>
  <c r="AC20" i="4"/>
  <c r="AC19" i="4"/>
  <c r="AC18" i="4"/>
  <c r="AC15" i="4"/>
  <c r="AC14" i="4"/>
  <c r="AC12" i="4"/>
  <c r="AC11" i="4"/>
  <c r="AC5" i="4"/>
  <c r="AC4" i="4"/>
  <c r="AC21" i="4" s="1"/>
  <c r="AE29" i="4"/>
  <c r="AE28" i="4"/>
  <c r="AE27" i="4"/>
  <c r="AE25" i="4"/>
  <c r="AE24" i="4"/>
  <c r="AE23" i="4"/>
  <c r="AE22" i="4"/>
  <c r="AE21" i="4"/>
  <c r="AE20" i="4"/>
  <c r="AE19" i="4"/>
  <c r="AE17" i="4"/>
  <c r="AE15" i="4"/>
  <c r="AE14" i="4"/>
  <c r="AE13" i="4"/>
  <c r="AE12" i="4"/>
  <c r="AE11" i="4"/>
  <c r="AE10" i="4"/>
  <c r="AE9" i="4"/>
  <c r="AE6" i="4"/>
  <c r="AE5" i="4"/>
  <c r="AE4" i="4"/>
  <c r="AE18" i="4" s="1"/>
  <c r="AG27" i="4"/>
  <c r="AG26" i="4"/>
  <c r="AG25" i="4"/>
  <c r="AG22" i="4"/>
  <c r="AG21" i="4"/>
  <c r="AG20" i="4"/>
  <c r="AG5" i="4"/>
  <c r="AG4" i="4"/>
  <c r="AG19" i="4" s="1"/>
  <c r="AI28" i="4"/>
  <c r="AI25" i="4"/>
  <c r="AI24" i="4"/>
  <c r="AI23" i="4"/>
  <c r="AI22" i="4"/>
  <c r="AI20" i="4"/>
  <c r="AI17" i="4"/>
  <c r="AI15" i="4"/>
  <c r="AI14" i="4"/>
  <c r="AI5" i="4"/>
  <c r="AI4" i="4"/>
  <c r="AI16" i="4" s="1"/>
  <c r="AK29" i="4"/>
  <c r="AK28" i="4"/>
  <c r="AK27" i="4"/>
  <c r="AK25" i="4"/>
  <c r="AK24" i="4"/>
  <c r="AK23" i="4"/>
  <c r="AK22" i="4"/>
  <c r="AK20" i="4"/>
  <c r="AK19" i="4"/>
  <c r="AK18" i="4"/>
  <c r="AK17" i="4"/>
  <c r="AK16" i="4"/>
  <c r="AK15" i="4"/>
  <c r="AK14" i="4"/>
  <c r="AK13" i="4"/>
  <c r="AK11" i="4"/>
  <c r="AK8" i="4"/>
  <c r="AK5" i="4"/>
  <c r="AK4" i="4"/>
  <c r="AK7" i="4" s="1"/>
  <c r="AM5" i="4"/>
  <c r="AM4" i="4"/>
  <c r="AM18" i="4" s="1"/>
  <c r="AO24" i="4"/>
  <c r="AO20" i="4"/>
  <c r="AO14" i="4"/>
  <c r="AO5" i="4"/>
  <c r="AO4" i="4"/>
  <c r="AO27" i="4" s="1"/>
  <c r="AQ4" i="4"/>
  <c r="AQ21" i="4" s="1"/>
  <c r="AQ27" i="4"/>
  <c r="AQ25" i="4"/>
  <c r="AQ24" i="4"/>
  <c r="AQ23" i="4"/>
  <c r="AQ22" i="4"/>
  <c r="AQ20" i="4"/>
  <c r="AQ18" i="4"/>
  <c r="AQ17" i="4"/>
  <c r="AQ16" i="4"/>
  <c r="AQ15" i="4"/>
  <c r="AQ14" i="4"/>
  <c r="AQ12" i="4"/>
  <c r="AQ11" i="4"/>
  <c r="AQ7" i="4"/>
  <c r="AQ5" i="4"/>
  <c r="AQ3" i="4"/>
  <c r="AO3" i="4"/>
  <c r="AM3" i="4"/>
  <c r="AK3" i="4"/>
  <c r="U28" i="4"/>
  <c r="U27" i="4"/>
  <c r="U26" i="4"/>
  <c r="U25" i="4"/>
  <c r="U24" i="4"/>
  <c r="U22" i="4"/>
  <c r="U21" i="4"/>
  <c r="U20" i="4"/>
  <c r="U19" i="4"/>
  <c r="U18" i="4"/>
  <c r="U17" i="4"/>
  <c r="U15" i="4"/>
  <c r="U14" i="4"/>
  <c r="U13" i="4"/>
  <c r="U11" i="4"/>
  <c r="U10" i="4"/>
  <c r="U9" i="4"/>
  <c r="U7" i="4"/>
  <c r="U6" i="4"/>
  <c r="U5" i="4"/>
  <c r="S29" i="4"/>
  <c r="S28" i="4"/>
  <c r="S27" i="4"/>
  <c r="S26" i="4"/>
  <c r="S25" i="4"/>
  <c r="S24" i="4"/>
  <c r="S23" i="4"/>
  <c r="S22" i="4"/>
  <c r="S21" i="4"/>
  <c r="S20" i="4"/>
  <c r="S19" i="4"/>
  <c r="S18" i="4"/>
  <c r="S17" i="4"/>
  <c r="S16" i="4"/>
  <c r="S15" i="4"/>
  <c r="S14" i="4"/>
  <c r="S13" i="4"/>
  <c r="S12" i="4"/>
  <c r="S11" i="4"/>
  <c r="S10" i="4"/>
  <c r="S9" i="4"/>
  <c r="S7" i="4"/>
  <c r="S6" i="4"/>
  <c r="S5" i="4"/>
  <c r="DF29" i="4"/>
  <c r="DF28" i="4"/>
  <c r="DF27" i="4"/>
  <c r="DF26" i="4"/>
  <c r="DF25" i="4"/>
  <c r="DF24" i="4"/>
  <c r="DF23" i="4"/>
  <c r="DF22" i="4"/>
  <c r="DF21" i="4"/>
  <c r="DF20" i="4"/>
  <c r="DF19" i="4"/>
  <c r="DF18" i="4"/>
  <c r="DF17" i="4"/>
  <c r="DF16" i="4"/>
  <c r="DF15" i="4"/>
  <c r="DF14" i="4"/>
  <c r="DF13" i="4"/>
  <c r="DF12" i="4"/>
  <c r="DF11" i="4"/>
  <c r="DF10" i="4"/>
  <c r="DF9" i="4"/>
  <c r="DF8" i="4"/>
  <c r="DF7" i="4"/>
  <c r="DF6" i="4"/>
  <c r="DF5" i="4"/>
  <c r="DD28" i="4"/>
  <c r="DD27" i="4"/>
  <c r="DD25" i="4"/>
  <c r="DD24" i="4"/>
  <c r="DD23" i="4"/>
  <c r="DD22" i="4"/>
  <c r="DD21" i="4"/>
  <c r="DD20" i="4"/>
  <c r="DD19" i="4"/>
  <c r="DD17" i="4"/>
  <c r="DD15" i="4"/>
  <c r="DD13" i="4"/>
  <c r="DD12" i="4"/>
  <c r="DD11" i="4"/>
  <c r="DD10" i="4"/>
  <c r="DD9" i="4"/>
  <c r="DD7" i="4"/>
  <c r="DD5" i="4"/>
  <c r="DB29" i="4"/>
  <c r="DB28" i="4"/>
  <c r="DB27" i="4"/>
  <c r="DB26" i="4"/>
  <c r="DB25" i="4"/>
  <c r="DB24" i="4"/>
  <c r="DB23" i="4"/>
  <c r="DB22" i="4"/>
  <c r="DB21" i="4"/>
  <c r="DB20" i="4"/>
  <c r="DB19" i="4"/>
  <c r="DB18" i="4"/>
  <c r="DB17" i="4"/>
  <c r="DB16" i="4"/>
  <c r="DB15" i="4"/>
  <c r="DB13" i="4"/>
  <c r="DB12" i="4"/>
  <c r="DB11" i="4"/>
  <c r="DB10" i="4"/>
  <c r="DB9" i="4"/>
  <c r="DB8" i="4"/>
  <c r="DB7" i="4"/>
  <c r="DB6" i="4"/>
  <c r="O29" i="4"/>
  <c r="O28" i="4"/>
  <c r="O27" i="4"/>
  <c r="O26" i="4"/>
  <c r="O25" i="4"/>
  <c r="O24" i="4"/>
  <c r="O22" i="4"/>
  <c r="O21" i="4"/>
  <c r="O20" i="4"/>
  <c r="O19" i="4"/>
  <c r="O18" i="4"/>
  <c r="O17" i="4"/>
  <c r="O15" i="4"/>
  <c r="O14" i="4"/>
  <c r="O13" i="4"/>
  <c r="O12" i="4"/>
  <c r="O11" i="4"/>
  <c r="O7" i="4"/>
  <c r="O6" i="4"/>
  <c r="O5" i="4"/>
  <c r="EA27" i="4"/>
  <c r="EA25" i="4"/>
  <c r="EA24" i="4"/>
  <c r="EA23" i="4"/>
  <c r="EA22" i="4"/>
  <c r="EA21" i="4"/>
  <c r="EA20" i="4"/>
  <c r="EA15" i="4"/>
  <c r="EA5" i="4"/>
  <c r="DY27" i="4"/>
  <c r="DY24" i="4"/>
  <c r="DY23" i="4"/>
  <c r="DY22" i="4"/>
  <c r="DY21" i="4"/>
  <c r="DY20" i="4"/>
  <c r="DY15" i="4"/>
  <c r="DY14" i="4"/>
  <c r="DY5" i="4"/>
  <c r="DW27" i="4"/>
  <c r="DW25" i="4"/>
  <c r="DW24" i="4"/>
  <c r="DW23" i="4"/>
  <c r="DW22" i="4"/>
  <c r="DW21" i="4"/>
  <c r="DW20" i="4"/>
  <c r="DW19" i="4"/>
  <c r="DW18" i="4"/>
  <c r="DW15" i="4"/>
  <c r="DW14" i="4"/>
  <c r="DW6" i="4"/>
  <c r="DW5" i="4"/>
  <c r="DU29" i="4"/>
  <c r="DU28" i="4"/>
  <c r="DU27" i="4"/>
  <c r="DU26" i="4"/>
  <c r="DU25" i="4"/>
  <c r="DU24" i="4"/>
  <c r="DU23" i="4"/>
  <c r="DU22" i="4"/>
  <c r="DU19" i="4"/>
  <c r="DU18" i="4"/>
  <c r="DU17" i="4"/>
  <c r="DU16" i="4"/>
  <c r="DU15" i="4"/>
  <c r="DU14" i="4"/>
  <c r="DU12" i="4"/>
  <c r="DU9" i="4"/>
  <c r="DU8" i="4"/>
  <c r="DU7" i="4"/>
  <c r="DU6" i="4"/>
  <c r="DU5" i="4"/>
  <c r="DS29" i="4"/>
  <c r="DS27" i="4"/>
  <c r="DS24" i="4"/>
  <c r="DS23" i="4"/>
  <c r="DS22" i="4"/>
  <c r="DS21" i="4"/>
  <c r="DS20" i="4"/>
  <c r="DS19" i="4"/>
  <c r="DS15" i="4"/>
  <c r="DS14" i="4"/>
  <c r="DS6" i="4"/>
  <c r="DS5" i="4"/>
  <c r="DQ27" i="4"/>
  <c r="DQ24" i="4"/>
  <c r="DQ23" i="4"/>
  <c r="DQ22" i="4"/>
  <c r="DQ20" i="4"/>
  <c r="DQ19" i="4"/>
  <c r="DQ15" i="4"/>
  <c r="DQ5" i="4"/>
  <c r="DO29" i="4"/>
  <c r="DO27" i="4"/>
  <c r="DO26" i="4"/>
  <c r="DO25" i="4"/>
  <c r="DO24" i="4"/>
  <c r="DO23" i="4"/>
  <c r="DO22" i="4"/>
  <c r="DO21" i="4"/>
  <c r="DO20" i="4"/>
  <c r="DO19" i="4"/>
  <c r="DO18" i="4"/>
  <c r="DO16" i="4"/>
  <c r="DO15" i="4"/>
  <c r="DO12" i="4"/>
  <c r="DO5" i="4"/>
  <c r="DM29" i="4"/>
  <c r="DM27" i="4"/>
  <c r="DM25" i="4"/>
  <c r="DM24" i="4"/>
  <c r="DM23" i="4"/>
  <c r="DM22" i="4"/>
  <c r="DM21" i="4"/>
  <c r="DM20" i="4"/>
  <c r="DM19" i="4"/>
  <c r="DM15" i="4"/>
  <c r="DM14" i="4"/>
  <c r="DM5" i="4"/>
  <c r="DK29" i="4"/>
  <c r="DK27" i="4"/>
  <c r="DK26" i="4"/>
  <c r="DK25" i="4"/>
  <c r="DK24" i="4"/>
  <c r="DK23" i="4"/>
  <c r="DK22" i="4"/>
  <c r="DK20" i="4"/>
  <c r="DK15" i="4"/>
  <c r="DK14" i="4"/>
  <c r="DK5" i="4"/>
  <c r="DI29" i="4"/>
  <c r="DI27" i="4"/>
  <c r="DI25" i="4"/>
  <c r="DI24" i="4"/>
  <c r="DI23" i="4"/>
  <c r="DI22" i="4"/>
  <c r="DI21" i="4"/>
  <c r="DI20" i="4"/>
  <c r="DI18" i="4"/>
  <c r="DI15" i="4"/>
  <c r="DI14" i="4"/>
  <c r="DI5" i="4"/>
  <c r="EH29" i="4"/>
  <c r="EH27" i="4"/>
  <c r="EH25" i="4"/>
  <c r="EH24" i="4"/>
  <c r="EH23" i="4"/>
  <c r="EH22" i="4"/>
  <c r="EH21" i="4"/>
  <c r="EH20" i="4"/>
  <c r="EH19" i="4"/>
  <c r="EH17" i="4"/>
  <c r="EH16" i="4"/>
  <c r="EH15" i="4"/>
  <c r="EH14" i="4"/>
  <c r="EH13" i="4"/>
  <c r="EH10" i="4"/>
  <c r="EH8" i="4"/>
  <c r="EH7" i="4"/>
  <c r="EH5" i="4"/>
  <c r="EF29" i="4"/>
  <c r="EF27" i="4"/>
  <c r="EF23" i="4"/>
  <c r="EF22" i="4"/>
  <c r="EF21" i="4"/>
  <c r="EF20" i="4"/>
  <c r="EF18" i="4"/>
  <c r="EF15" i="4"/>
  <c r="EF14" i="4"/>
  <c r="EF5" i="4"/>
  <c r="ED29" i="4"/>
  <c r="ED28" i="4"/>
  <c r="ED27" i="4"/>
  <c r="ED26" i="4"/>
  <c r="ED25" i="4"/>
  <c r="ED24" i="4"/>
  <c r="ED23" i="4"/>
  <c r="ED22" i="4"/>
  <c r="ED21" i="4"/>
  <c r="ED20" i="4"/>
  <c r="ED19" i="4"/>
  <c r="ED18" i="4"/>
  <c r="ED17" i="4"/>
  <c r="ED16" i="4"/>
  <c r="ED15" i="4"/>
  <c r="ED14" i="4"/>
  <c r="ED12" i="4"/>
  <c r="ED9" i="4"/>
  <c r="ED8" i="4"/>
  <c r="ED7" i="4"/>
  <c r="ED6" i="4"/>
  <c r="AO22" i="4" l="1"/>
  <c r="EH11" i="4"/>
  <c r="EH28" i="4"/>
  <c r="BQ26" i="4"/>
  <c r="AA26" i="4"/>
  <c r="AM22" i="4"/>
  <c r="DO9" i="4"/>
  <c r="AM26" i="4"/>
  <c r="AO26" i="4"/>
  <c r="EH18" i="4"/>
  <c r="AK26" i="4"/>
  <c r="AZ20" i="4"/>
  <c r="BW8" i="4"/>
  <c r="AM20" i="4"/>
  <c r="AR20" i="4" s="1"/>
  <c r="AI26" i="4"/>
  <c r="DQ14" i="4"/>
  <c r="EB14" i="4" s="1"/>
  <c r="AQ26" i="4"/>
  <c r="AC22" i="4"/>
  <c r="EH9" i="4"/>
  <c r="DQ25" i="4"/>
  <c r="AG6" i="4"/>
  <c r="AC8" i="4"/>
  <c r="AZ19" i="4"/>
  <c r="AZ8" i="4"/>
  <c r="AO25" i="4"/>
  <c r="BH16" i="4"/>
  <c r="BL16" i="4"/>
  <c r="BD19" i="4"/>
  <c r="BD11" i="4"/>
  <c r="AQ6" i="4"/>
  <c r="AQ29" i="4"/>
  <c r="AE16" i="4"/>
  <c r="BO29" i="4"/>
  <c r="BO6" i="4"/>
  <c r="AO6" i="4"/>
  <c r="AZ6" i="4"/>
  <c r="AG23" i="4"/>
  <c r="AX6" i="4"/>
  <c r="AM6" i="4"/>
  <c r="AT6" i="4"/>
  <c r="AX11" i="4"/>
  <c r="AM7" i="4"/>
  <c r="BL6" i="4"/>
  <c r="AI6" i="4"/>
  <c r="AC6" i="4"/>
  <c r="AM16" i="4"/>
  <c r="AE7" i="4"/>
  <c r="AK6" i="4"/>
  <c r="BJ6" i="4"/>
  <c r="DQ29" i="4"/>
  <c r="EB29" i="4" s="1"/>
  <c r="BW6" i="4"/>
  <c r="AK9" i="4"/>
  <c r="DQ6" i="4"/>
  <c r="DQ7" i="4"/>
  <c r="AQ19" i="4"/>
  <c r="AZ23" i="4"/>
  <c r="DK16" i="4"/>
  <c r="DK18" i="4"/>
  <c r="AC28" i="4"/>
  <c r="AQ9" i="4"/>
  <c r="AQ10" i="4"/>
  <c r="AQ28" i="4"/>
  <c r="AM8" i="4"/>
  <c r="AM15" i="4"/>
  <c r="AT23" i="4"/>
  <c r="AO18" i="4"/>
  <c r="AM23" i="4"/>
  <c r="AO23" i="4"/>
  <c r="BL13" i="4"/>
  <c r="AX9" i="4"/>
  <c r="BQ23" i="4"/>
  <c r="BJ21" i="4"/>
  <c r="BO8" i="4"/>
  <c r="BJ23" i="4"/>
  <c r="AT28" i="4"/>
  <c r="BO16" i="4"/>
  <c r="BO18" i="4"/>
  <c r="BO19" i="4"/>
  <c r="AO12" i="4"/>
  <c r="AO11" i="4"/>
  <c r="AM19" i="4"/>
  <c r="AC9" i="4"/>
  <c r="AC10" i="4"/>
  <c r="BJ7" i="4"/>
  <c r="AQ8" i="4"/>
  <c r="AI10" i="4"/>
  <c r="DQ16" i="4"/>
  <c r="AG7" i="4"/>
  <c r="AC13" i="4"/>
  <c r="AI13" i="4"/>
  <c r="AG8" i="4"/>
  <c r="AX16" i="4"/>
  <c r="BQ28" i="4"/>
  <c r="CZ4" i="4"/>
  <c r="AG10" i="4"/>
  <c r="U8" i="4"/>
  <c r="AO28" i="4"/>
  <c r="AM25" i="4"/>
  <c r="AG13" i="4"/>
  <c r="AC17" i="4"/>
  <c r="AZ21" i="4"/>
  <c r="AG29" i="4"/>
  <c r="AM24" i="4"/>
  <c r="AO29" i="4"/>
  <c r="AI18" i="4"/>
  <c r="AG17" i="4"/>
  <c r="AT16" i="4"/>
  <c r="AM28" i="4"/>
  <c r="U12" i="4"/>
  <c r="U29" i="4"/>
  <c r="AT12" i="4"/>
  <c r="AC24" i="4"/>
  <c r="AX4" i="6"/>
  <c r="AX31" i="6" s="1"/>
  <c r="AM11" i="4"/>
  <c r="AC25" i="4"/>
  <c r="AG24" i="4"/>
  <c r="U16" i="4"/>
  <c r="AO17" i="4"/>
  <c r="AM12" i="4"/>
  <c r="AT29" i="4"/>
  <c r="AI29" i="4"/>
  <c r="CI26" i="4"/>
  <c r="G26" i="4" s="1"/>
  <c r="CI17" i="4"/>
  <c r="G17" i="4" s="1"/>
  <c r="CI7" i="4"/>
  <c r="G7" i="4" s="1"/>
  <c r="CI23" i="4"/>
  <c r="G23" i="4" s="1"/>
  <c r="AO13" i="4"/>
  <c r="AM21" i="4"/>
  <c r="AK12" i="4"/>
  <c r="AI19" i="4"/>
  <c r="AG9" i="4"/>
  <c r="AZ24" i="4"/>
  <c r="BJ16" i="4"/>
  <c r="BQ10" i="4"/>
  <c r="ED10" i="4"/>
  <c r="EI10" i="4" s="1"/>
  <c r="ED11" i="4"/>
  <c r="ED13" i="4"/>
  <c r="AZ7" i="4"/>
  <c r="AZ25" i="4"/>
  <c r="BM25" i="4" s="1"/>
  <c r="BD7" i="4"/>
  <c r="BH7" i="4"/>
  <c r="BH24" i="4"/>
  <c r="EF11" i="4"/>
  <c r="EF13" i="4"/>
  <c r="BA4" i="6"/>
  <c r="DY11" i="4"/>
  <c r="DY13" i="4"/>
  <c r="AO15" i="4"/>
  <c r="AI21" i="4"/>
  <c r="AG11" i="4"/>
  <c r="AG28" i="4"/>
  <c r="AT13" i="4"/>
  <c r="AZ9" i="4"/>
  <c r="BD8" i="4"/>
  <c r="BJ19" i="4"/>
  <c r="BQ12" i="4"/>
  <c r="AZ10" i="4"/>
  <c r="AZ27" i="4"/>
  <c r="BD9" i="4"/>
  <c r="BD27" i="4"/>
  <c r="BH9" i="4"/>
  <c r="AZ11" i="4"/>
  <c r="AZ28" i="4"/>
  <c r="BD10" i="4"/>
  <c r="BD28" i="4"/>
  <c r="BH10" i="4"/>
  <c r="CY8" i="4"/>
  <c r="BA8" i="6" s="1"/>
  <c r="EA11" i="4"/>
  <c r="EA13" i="4"/>
  <c r="EB4" i="4"/>
  <c r="AO19" i="4"/>
  <c r="AM9" i="4"/>
  <c r="AI7" i="4"/>
  <c r="AG15" i="4"/>
  <c r="AC29" i="4"/>
  <c r="AT10" i="4"/>
  <c r="AZ12" i="4"/>
  <c r="AZ29" i="4"/>
  <c r="BD12" i="4"/>
  <c r="BW21" i="4"/>
  <c r="CI11" i="4"/>
  <c r="G11" i="4" s="1"/>
  <c r="CY9" i="4"/>
  <c r="BA9" i="6" s="1"/>
  <c r="AM10" i="4"/>
  <c r="AM27" i="4"/>
  <c r="AI8" i="4"/>
  <c r="AG16" i="4"/>
  <c r="AA7" i="4"/>
  <c r="AA9" i="4"/>
  <c r="AT9" i="4"/>
  <c r="AZ13" i="4"/>
  <c r="BD13" i="4"/>
  <c r="BH13" i="4"/>
  <c r="BH29" i="4"/>
  <c r="AO21" i="4"/>
  <c r="AT8" i="4"/>
  <c r="BW7" i="4"/>
  <c r="DK11" i="4"/>
  <c r="DK13" i="4"/>
  <c r="AM29" i="4"/>
  <c r="AI11" i="4"/>
  <c r="AI27" i="4"/>
  <c r="AG18" i="4"/>
  <c r="AC16" i="4"/>
  <c r="AT24" i="4"/>
  <c r="AT7" i="4"/>
  <c r="AZ15" i="4"/>
  <c r="BM15" i="4" s="1"/>
  <c r="BO9" i="4"/>
  <c r="BO28" i="4"/>
  <c r="BW24" i="4"/>
  <c r="DM11" i="4"/>
  <c r="DM13" i="4"/>
  <c r="DY6" i="4"/>
  <c r="AM13" i="4"/>
  <c r="AK21" i="4"/>
  <c r="AI12" i="4"/>
  <c r="AZ16" i="4"/>
  <c r="BD16" i="4"/>
  <c r="BO10" i="4"/>
  <c r="BW9" i="4"/>
  <c r="DO11" i="4"/>
  <c r="DO13" i="4"/>
  <c r="AO7" i="4"/>
  <c r="AZ17" i="4"/>
  <c r="BM17" i="4" s="1"/>
  <c r="BJ28" i="4"/>
  <c r="BW10" i="4"/>
  <c r="DQ11" i="4"/>
  <c r="DQ13" i="4"/>
  <c r="CO11" i="4"/>
  <c r="AV11" i="6" s="1"/>
  <c r="AV31" i="6" s="1"/>
  <c r="EA18" i="4"/>
  <c r="AO8" i="4"/>
  <c r="AZ18" i="4"/>
  <c r="BD18" i="4"/>
  <c r="BW11" i="4"/>
  <c r="DS11" i="4"/>
  <c r="DS13" i="4"/>
  <c r="DY18" i="4"/>
  <c r="AO9" i="4"/>
  <c r="AM17" i="4"/>
  <c r="BJ9" i="4"/>
  <c r="BO13" i="4"/>
  <c r="CI12" i="4"/>
  <c r="G12" i="4" s="1"/>
  <c r="DU10" i="4"/>
  <c r="EB10" i="4" s="1"/>
  <c r="DU11" i="4"/>
  <c r="DU13" i="4"/>
  <c r="DY19" i="4"/>
  <c r="EB19" i="4" s="1"/>
  <c r="AO10" i="4"/>
  <c r="DW11" i="4"/>
  <c r="DW13" i="4"/>
  <c r="AR14" i="4"/>
  <c r="AP23" i="6"/>
  <c r="CI27" i="4"/>
  <c r="G27" i="4" s="1"/>
  <c r="AP11" i="6"/>
  <c r="CI8" i="4"/>
  <c r="G8" i="4" s="1"/>
  <c r="CI24" i="4"/>
  <c r="G24" i="4" s="1"/>
  <c r="AR22" i="4"/>
  <c r="CI13" i="4"/>
  <c r="G13" i="4" s="1"/>
  <c r="CI29" i="4"/>
  <c r="G29" i="4" s="1"/>
  <c r="AP7" i="6"/>
  <c r="CI14" i="4"/>
  <c r="G14" i="4" s="1"/>
  <c r="CI15" i="4"/>
  <c r="G15" i="4" s="1"/>
  <c r="AR24" i="6"/>
  <c r="AP27" i="6"/>
  <c r="CI16" i="4"/>
  <c r="G16" i="4" s="1"/>
  <c r="CI25" i="4"/>
  <c r="G25" i="4" s="1"/>
  <c r="CI9" i="4"/>
  <c r="G9" i="4" s="1"/>
  <c r="CZ13" i="4"/>
  <c r="CZ23" i="4"/>
  <c r="AU13" i="6"/>
  <c r="AU31" i="6" s="1"/>
  <c r="CZ29" i="4"/>
  <c r="CZ12" i="4"/>
  <c r="CZ21" i="4"/>
  <c r="CI18" i="4"/>
  <c r="G18" i="4" s="1"/>
  <c r="CI10" i="4"/>
  <c r="G10" i="4" s="1"/>
  <c r="CZ7" i="4"/>
  <c r="CI28" i="4"/>
  <c r="G28" i="4" s="1"/>
  <c r="CZ28" i="4"/>
  <c r="AW31" i="6"/>
  <c r="BA21" i="6"/>
  <c r="CZ27" i="4"/>
  <c r="AT28" i="6"/>
  <c r="AT31" i="6" s="1"/>
  <c r="BA7" i="6"/>
  <c r="BA23" i="6"/>
  <c r="AY31" i="6"/>
  <c r="AZ31" i="6"/>
  <c r="CZ26" i="4"/>
  <c r="CZ25" i="4"/>
  <c r="CZ14" i="4"/>
  <c r="CZ17" i="4"/>
  <c r="CZ24" i="4"/>
  <c r="CZ20" i="4"/>
  <c r="CZ5" i="4"/>
  <c r="CZ22" i="4"/>
  <c r="CZ16" i="4"/>
  <c r="CZ10" i="4"/>
  <c r="CZ19" i="4"/>
  <c r="CZ15" i="4"/>
  <c r="CZ18" i="4"/>
  <c r="CK31" i="4"/>
  <c r="CZ6" i="4"/>
  <c r="CW31" i="4"/>
  <c r="CU31" i="4"/>
  <c r="CS31" i="4"/>
  <c r="CQ31" i="4"/>
  <c r="CM31" i="4"/>
  <c r="AP14" i="6"/>
  <c r="AP15" i="6"/>
  <c r="AP13" i="6"/>
  <c r="CI22" i="4"/>
  <c r="G22" i="4" s="1"/>
  <c r="CI6" i="4"/>
  <c r="G6" i="4" s="1"/>
  <c r="AP29" i="6"/>
  <c r="CI21" i="4"/>
  <c r="G21" i="4" s="1"/>
  <c r="CI20" i="4"/>
  <c r="G20" i="4" s="1"/>
  <c r="CI19" i="4"/>
  <c r="G19" i="4" s="1"/>
  <c r="AR17" i="6"/>
  <c r="AR16" i="6"/>
  <c r="CI5" i="4"/>
  <c r="BM20" i="4"/>
  <c r="BM4" i="4"/>
  <c r="BM22" i="4"/>
  <c r="BM5" i="4"/>
  <c r="BM14" i="4"/>
  <c r="BM26" i="4"/>
  <c r="DG12" i="4"/>
  <c r="DG28" i="4"/>
  <c r="DG27" i="4"/>
  <c r="DG13" i="4"/>
  <c r="EI29" i="4"/>
  <c r="DG21" i="4"/>
  <c r="DG20" i="4"/>
  <c r="DG19" i="4"/>
  <c r="DG9" i="4"/>
  <c r="DG25" i="4"/>
  <c r="EI9" i="4"/>
  <c r="EI25" i="4"/>
  <c r="DG10" i="4"/>
  <c r="DG17" i="4"/>
  <c r="DG24" i="4"/>
  <c r="DG15" i="4"/>
  <c r="EI14" i="4"/>
  <c r="DG11" i="4"/>
  <c r="DG22" i="4"/>
  <c r="EI6" i="4"/>
  <c r="DG7" i="4"/>
  <c r="DG23" i="4"/>
  <c r="EI26" i="4"/>
  <c r="EI17" i="4"/>
  <c r="EI21" i="4"/>
  <c r="EI8" i="4"/>
  <c r="EI24" i="4"/>
  <c r="EI22" i="4"/>
  <c r="EI27" i="4"/>
  <c r="EI12" i="4"/>
  <c r="EI28" i="4"/>
  <c r="EI15" i="4"/>
  <c r="EI20" i="4"/>
  <c r="EI7" i="4"/>
  <c r="EI23" i="4"/>
  <c r="EI19" i="4"/>
  <c r="EI18" i="4"/>
  <c r="EI16" i="4"/>
  <c r="EB20" i="4"/>
  <c r="EB7" i="4"/>
  <c r="EB25" i="4"/>
  <c r="EB21" i="4"/>
  <c r="EB26" i="4"/>
  <c r="EB17" i="4"/>
  <c r="EB27" i="4"/>
  <c r="EB22" i="4"/>
  <c r="EB12" i="4"/>
  <c r="EB28" i="4"/>
  <c r="EB23" i="4"/>
  <c r="EB15" i="4"/>
  <c r="EB5" i="4"/>
  <c r="EB9" i="4"/>
  <c r="EB8" i="4"/>
  <c r="EB24" i="4"/>
  <c r="BM19" i="4" l="1"/>
  <c r="AR26" i="4"/>
  <c r="BM11" i="4"/>
  <c r="BM23" i="4"/>
  <c r="BM6" i="4"/>
  <c r="EB16" i="4"/>
  <c r="BM21" i="4"/>
  <c r="AR6" i="4"/>
  <c r="EB6" i="4"/>
  <c r="AR25" i="4"/>
  <c r="AR23" i="4"/>
  <c r="AR18" i="4"/>
  <c r="AR7" i="4"/>
  <c r="AR8" i="4"/>
  <c r="BM8" i="4"/>
  <c r="BM10" i="4"/>
  <c r="AR24" i="4"/>
  <c r="CZ11" i="4"/>
  <c r="BM16" i="4"/>
  <c r="EI13" i="4"/>
  <c r="AR29" i="4"/>
  <c r="AR17" i="4"/>
  <c r="AR27" i="4"/>
  <c r="AR28" i="4"/>
  <c r="BM12" i="4"/>
  <c r="AR12" i="4"/>
  <c r="EB18" i="4"/>
  <c r="EI11" i="4"/>
  <c r="AR13" i="4"/>
  <c r="BM18" i="4"/>
  <c r="AR10" i="4"/>
  <c r="BM13" i="4"/>
  <c r="AR21" i="4"/>
  <c r="BM29" i="4"/>
  <c r="BM28" i="4"/>
  <c r="CZ9" i="4"/>
  <c r="CO31" i="4"/>
  <c r="CZ8" i="4"/>
  <c r="AR16" i="4"/>
  <c r="AR19" i="4"/>
  <c r="AR11" i="4"/>
  <c r="AR9" i="4"/>
  <c r="BM7" i="4"/>
  <c r="BM9" i="4"/>
  <c r="AR15" i="4"/>
  <c r="BM27" i="4"/>
  <c r="BM24" i="4"/>
  <c r="EB13" i="4"/>
  <c r="EB11" i="4"/>
  <c r="G5" i="9"/>
  <c r="G6" i="9"/>
  <c r="G7" i="9"/>
  <c r="G8" i="9"/>
  <c r="G9" i="9"/>
  <c r="G10" i="9"/>
  <c r="G11" i="9"/>
  <c r="G12" i="9"/>
  <c r="G13" i="9"/>
  <c r="G14" i="9"/>
  <c r="G15" i="9"/>
  <c r="G16" i="9"/>
  <c r="G17" i="9"/>
  <c r="G18" i="9"/>
  <c r="G19" i="9"/>
  <c r="G20" i="9"/>
  <c r="G21" i="9"/>
  <c r="G22" i="9"/>
  <c r="G23" i="9"/>
  <c r="G24" i="9"/>
  <c r="G25" i="9"/>
  <c r="G26" i="9"/>
  <c r="G27" i="9"/>
  <c r="G28" i="9"/>
  <c r="G4" i="9"/>
  <c r="L35" i="7"/>
  <c r="J14" i="7"/>
  <c r="F14" i="7"/>
  <c r="J13" i="7"/>
  <c r="F13" i="7"/>
  <c r="ED5" i="4" l="1"/>
  <c r="EI5" i="4" s="1"/>
  <c r="DB5" i="4"/>
  <c r="DG5" i="4" s="1"/>
  <c r="G61" i="10"/>
  <c r="G62" i="10"/>
  <c r="G63" i="10"/>
  <c r="G64" i="10"/>
  <c r="G65" i="10"/>
  <c r="F29" i="9" l="1"/>
  <c r="F30" i="9"/>
  <c r="G29" i="9"/>
  <c r="G30" i="9"/>
  <c r="BV6" i="6" l="1"/>
  <c r="BV7" i="6"/>
  <c r="BV8" i="6"/>
  <c r="BV9" i="6"/>
  <c r="BV10" i="6"/>
  <c r="BV11" i="6"/>
  <c r="BV12" i="6"/>
  <c r="BV13" i="6"/>
  <c r="BV14" i="6"/>
  <c r="BV15" i="6"/>
  <c r="BV16" i="6"/>
  <c r="BV17" i="6"/>
  <c r="BV18" i="6"/>
  <c r="BV19" i="6"/>
  <c r="BV20" i="6"/>
  <c r="BV21" i="6"/>
  <c r="BV22" i="6"/>
  <c r="BV23" i="6"/>
  <c r="BV24" i="6"/>
  <c r="BV25" i="6"/>
  <c r="BV26" i="6"/>
  <c r="BV27" i="6"/>
  <c r="BV28" i="6"/>
  <c r="BV29" i="6"/>
  <c r="S5" i="6"/>
  <c r="N6" i="6"/>
  <c r="Z7" i="6"/>
  <c r="P8" i="6"/>
  <c r="O9" i="6"/>
  <c r="AD10" i="6"/>
  <c r="AF11" i="6"/>
  <c r="AA12" i="6"/>
  <c r="AB13" i="6"/>
  <c r="T15" i="6"/>
  <c r="AC16" i="6"/>
  <c r="AQ17" i="6"/>
  <c r="AE18" i="6"/>
  <c r="AH20" i="6"/>
  <c r="U24" i="6"/>
  <c r="V25" i="6"/>
  <c r="AJ26" i="6"/>
  <c r="Q27" i="6"/>
  <c r="W29" i="6"/>
  <c r="BE20" i="6"/>
  <c r="BE28" i="6"/>
  <c r="BE21" i="6"/>
  <c r="BE16" i="6"/>
  <c r="BE8" i="6"/>
  <c r="BE27" i="6"/>
  <c r="BE17" i="6"/>
  <c r="BE12" i="6"/>
  <c r="BE19" i="6"/>
  <c r="BE14" i="6"/>
  <c r="BE10" i="6"/>
  <c r="BD20" i="6"/>
  <c r="BD28" i="6"/>
  <c r="BD21" i="6"/>
  <c r="BD17" i="6"/>
  <c r="BD12" i="6"/>
  <c r="BD10" i="6"/>
  <c r="BC14" i="6"/>
  <c r="BC19" i="6"/>
  <c r="BC12" i="6"/>
  <c r="BC17" i="6"/>
  <c r="BC27" i="6"/>
  <c r="BC5" i="6"/>
  <c r="BC23" i="6"/>
  <c r="BC18" i="6"/>
  <c r="BC7" i="6"/>
  <c r="BC8" i="6"/>
  <c r="BC21" i="6"/>
  <c r="BC26" i="6"/>
  <c r="BC29" i="6"/>
  <c r="BC28" i="6"/>
  <c r="BC6" i="6"/>
  <c r="BC20" i="6"/>
  <c r="AH13" i="6"/>
  <c r="AH28" i="6"/>
  <c r="AH21" i="6"/>
  <c r="AH16" i="6"/>
  <c r="AH8" i="6"/>
  <c r="AH7" i="6"/>
  <c r="AH25" i="6"/>
  <c r="AH5" i="6"/>
  <c r="AH27" i="6"/>
  <c r="AH24" i="6"/>
  <c r="AH17" i="6"/>
  <c r="AH12" i="6"/>
  <c r="AH11" i="6"/>
  <c r="AH19" i="6"/>
  <c r="AH14" i="6"/>
  <c r="AH10" i="6"/>
  <c r="AG28" i="6"/>
  <c r="AG29" i="6"/>
  <c r="AG26" i="6"/>
  <c r="AG21" i="6"/>
  <c r="AG16" i="6"/>
  <c r="AG24" i="6"/>
  <c r="AG14" i="6"/>
  <c r="AG10" i="6"/>
  <c r="AF21" i="6"/>
  <c r="AF16" i="6"/>
  <c r="AF18" i="6"/>
  <c r="AF5" i="6"/>
  <c r="AF24" i="6"/>
  <c r="AF19" i="6"/>
  <c r="AF14" i="6"/>
  <c r="AF10" i="6"/>
  <c r="AE21" i="6"/>
  <c r="AD20" i="6"/>
  <c r="AD28" i="6"/>
  <c r="AD21" i="6"/>
  <c r="AD16" i="6"/>
  <c r="AD8" i="6"/>
  <c r="AD7" i="6"/>
  <c r="AD18" i="6"/>
  <c r="AD23" i="6"/>
  <c r="AD25" i="6"/>
  <c r="AD5" i="6"/>
  <c r="AD27" i="6"/>
  <c r="AD24" i="6"/>
  <c r="AD17" i="6"/>
  <c r="AD12" i="6"/>
  <c r="AD11" i="6"/>
  <c r="AD14" i="6"/>
  <c r="AC22" i="6"/>
  <c r="AC20" i="6"/>
  <c r="AC13" i="6"/>
  <c r="AC6" i="6"/>
  <c r="AC28" i="6"/>
  <c r="AC29" i="6"/>
  <c r="AC26" i="6"/>
  <c r="AC21" i="6"/>
  <c r="AC8" i="6"/>
  <c r="AC7" i="6"/>
  <c r="AC18" i="6"/>
  <c r="AC23" i="6"/>
  <c r="AC25" i="6"/>
  <c r="AC5" i="6"/>
  <c r="AC9" i="6"/>
  <c r="AC27" i="6"/>
  <c r="AC24" i="6"/>
  <c r="AC17" i="6"/>
  <c r="AC15" i="6"/>
  <c r="AC12" i="6"/>
  <c r="AC11" i="6"/>
  <c r="AC19" i="6"/>
  <c r="AC14" i="6"/>
  <c r="AC10" i="6"/>
  <c r="AB20" i="6"/>
  <c r="AB28" i="6"/>
  <c r="AB21" i="6"/>
  <c r="AB16" i="6"/>
  <c r="AB8" i="6"/>
  <c r="AB7" i="6"/>
  <c r="AB18" i="6"/>
  <c r="AB25" i="6"/>
  <c r="AB5" i="6"/>
  <c r="AB27" i="6"/>
  <c r="AB24" i="6"/>
  <c r="AB17" i="6"/>
  <c r="AB15" i="6"/>
  <c r="AB12" i="6"/>
  <c r="AB11" i="6"/>
  <c r="AB19" i="6"/>
  <c r="AB14" i="6"/>
  <c r="AB10" i="6"/>
  <c r="AA20" i="6"/>
  <c r="AA21" i="6"/>
  <c r="AA16" i="6"/>
  <c r="AA8" i="6"/>
  <c r="AA23" i="6"/>
  <c r="AA25" i="6"/>
  <c r="AA5" i="6"/>
  <c r="AA27" i="6"/>
  <c r="AA24" i="6"/>
  <c r="AA19" i="6"/>
  <c r="AA14" i="6"/>
  <c r="AA10" i="6"/>
  <c r="Z22" i="6"/>
  <c r="Z20" i="6"/>
  <c r="Z13" i="6"/>
  <c r="Z6" i="6"/>
  <c r="Z28" i="6"/>
  <c r="Z29" i="6"/>
  <c r="Z26" i="6"/>
  <c r="Z21" i="6"/>
  <c r="Z16" i="6"/>
  <c r="Z8" i="6"/>
  <c r="Z18" i="6"/>
  <c r="Z25" i="6"/>
  <c r="Z5" i="6"/>
  <c r="Z9" i="6"/>
  <c r="Z27" i="6"/>
  <c r="Z24" i="6"/>
  <c r="Z17" i="6"/>
  <c r="Z15" i="6"/>
  <c r="Z12" i="6"/>
  <c r="Z11" i="6"/>
  <c r="Z19" i="6"/>
  <c r="Z14" i="6"/>
  <c r="Z10" i="6"/>
  <c r="Y14" i="6"/>
  <c r="Y19" i="6"/>
  <c r="Y11" i="6"/>
  <c r="Y12" i="6"/>
  <c r="Y15" i="6"/>
  <c r="Y17" i="6"/>
  <c r="Y24" i="6"/>
  <c r="Y27" i="6"/>
  <c r="Y9" i="6"/>
  <c r="Y5" i="6"/>
  <c r="Y25" i="6"/>
  <c r="Y23" i="6"/>
  <c r="Y18" i="6"/>
  <c r="Y7" i="6"/>
  <c r="Y8" i="6"/>
  <c r="Y16" i="6"/>
  <c r="Y21" i="6"/>
  <c r="Y26" i="6"/>
  <c r="Y29" i="6"/>
  <c r="Y28" i="6"/>
  <c r="Y6" i="6"/>
  <c r="Y13" i="6"/>
  <c r="Y20" i="6"/>
  <c r="Y22" i="6"/>
  <c r="AN13" i="6"/>
  <c r="AN21" i="6"/>
  <c r="AN16" i="6"/>
  <c r="AN12" i="6"/>
  <c r="AN14" i="6"/>
  <c r="AN10" i="6"/>
  <c r="AL28" i="6"/>
  <c r="AK20" i="6"/>
  <c r="AK28" i="6"/>
  <c r="AK26" i="6"/>
  <c r="AK21" i="6"/>
  <c r="AK16" i="6"/>
  <c r="AK8" i="6"/>
  <c r="AK18" i="6"/>
  <c r="AK23" i="6"/>
  <c r="AK5" i="6"/>
  <c r="AK24" i="6"/>
  <c r="AK17" i="6"/>
  <c r="AK12" i="6"/>
  <c r="AK11" i="6"/>
  <c r="AK14" i="6"/>
  <c r="AK10" i="6"/>
  <c r="AJ19" i="6"/>
  <c r="AJ11" i="6"/>
  <c r="AJ12" i="6"/>
  <c r="AJ15" i="6"/>
  <c r="AJ17" i="6"/>
  <c r="AJ24" i="6"/>
  <c r="AJ27" i="6"/>
  <c r="AJ9" i="6"/>
  <c r="AJ5" i="6"/>
  <c r="AJ25" i="6"/>
  <c r="AJ23" i="6"/>
  <c r="AJ18" i="6"/>
  <c r="AJ7" i="6"/>
  <c r="AJ8" i="6"/>
  <c r="AJ16" i="6"/>
  <c r="AJ21" i="6"/>
  <c r="AJ29" i="6"/>
  <c r="AJ6" i="6"/>
  <c r="AJ13" i="6"/>
  <c r="AJ20" i="6"/>
  <c r="AJ22" i="6"/>
  <c r="W20" i="6"/>
  <c r="W21" i="6"/>
  <c r="W16" i="6"/>
  <c r="W24" i="6"/>
  <c r="W10" i="6"/>
  <c r="V20" i="6"/>
  <c r="V28" i="6"/>
  <c r="V21" i="6"/>
  <c r="V16" i="6"/>
  <c r="V8" i="6"/>
  <c r="V15" i="6"/>
  <c r="V12" i="6"/>
  <c r="V10" i="6"/>
  <c r="U21" i="6"/>
  <c r="U16" i="6"/>
  <c r="U10" i="6"/>
  <c r="T20" i="6"/>
  <c r="T21" i="6"/>
  <c r="T16" i="6"/>
  <c r="T24" i="6"/>
  <c r="T14" i="6"/>
  <c r="T10" i="6"/>
  <c r="S14" i="6"/>
  <c r="S11" i="6"/>
  <c r="S15" i="6"/>
  <c r="S17" i="6"/>
  <c r="S24" i="6"/>
  <c r="S9" i="6"/>
  <c r="S23" i="6"/>
  <c r="S18" i="6"/>
  <c r="S8" i="6"/>
  <c r="S16" i="6"/>
  <c r="S21" i="6"/>
  <c r="S29" i="6"/>
  <c r="S28" i="6"/>
  <c r="S6" i="6"/>
  <c r="I14" i="6"/>
  <c r="I19" i="6"/>
  <c r="K19" i="6"/>
  <c r="L19" i="6"/>
  <c r="I11" i="6"/>
  <c r="K11" i="6"/>
  <c r="L11" i="6"/>
  <c r="I12" i="6"/>
  <c r="K12" i="6"/>
  <c r="I15" i="6"/>
  <c r="K15" i="6"/>
  <c r="L15" i="6"/>
  <c r="I17" i="6"/>
  <c r="K17" i="6"/>
  <c r="L17" i="6"/>
  <c r="I24" i="6"/>
  <c r="K24" i="6"/>
  <c r="L24" i="6"/>
  <c r="I27" i="6"/>
  <c r="K27" i="6"/>
  <c r="L27" i="6"/>
  <c r="I9" i="6"/>
  <c r="L9" i="6"/>
  <c r="I5" i="6"/>
  <c r="K5" i="6"/>
  <c r="L5" i="6"/>
  <c r="I25" i="6"/>
  <c r="K25" i="6"/>
  <c r="L25" i="6"/>
  <c r="I23" i="6"/>
  <c r="I18" i="6"/>
  <c r="K18" i="6"/>
  <c r="I7" i="6"/>
  <c r="L7" i="6"/>
  <c r="I8" i="6"/>
  <c r="K8" i="6"/>
  <c r="L8" i="6"/>
  <c r="I16" i="6"/>
  <c r="K16" i="6"/>
  <c r="L16" i="6"/>
  <c r="I21" i="6"/>
  <c r="K21" i="6"/>
  <c r="L21" i="6"/>
  <c r="I26" i="6"/>
  <c r="K26" i="6"/>
  <c r="I29" i="6"/>
  <c r="K29" i="6"/>
  <c r="I28" i="6"/>
  <c r="K28" i="6"/>
  <c r="L28" i="6"/>
  <c r="I6" i="6"/>
  <c r="I13" i="6"/>
  <c r="I20" i="6"/>
  <c r="K20" i="6"/>
  <c r="L20" i="6"/>
  <c r="I22" i="6"/>
  <c r="AQ22" i="6"/>
  <c r="AQ28" i="6"/>
  <c r="AQ21" i="6"/>
  <c r="AQ16" i="6"/>
  <c r="AQ25" i="6"/>
  <c r="AQ19" i="6"/>
  <c r="AQ10" i="6"/>
  <c r="R22" i="6"/>
  <c r="R20" i="6"/>
  <c r="R6" i="6"/>
  <c r="R28" i="6"/>
  <c r="R29" i="6"/>
  <c r="R26" i="6"/>
  <c r="R21" i="6"/>
  <c r="R16" i="6"/>
  <c r="R8" i="6"/>
  <c r="R7" i="6"/>
  <c r="R18" i="6"/>
  <c r="R23" i="6"/>
  <c r="R25" i="6"/>
  <c r="R5" i="6"/>
  <c r="R9" i="6"/>
  <c r="R27" i="6"/>
  <c r="R24" i="6"/>
  <c r="R17" i="6"/>
  <c r="R15" i="6"/>
  <c r="R12" i="6"/>
  <c r="R11" i="6"/>
  <c r="R19" i="6"/>
  <c r="R14" i="6"/>
  <c r="R10" i="6"/>
  <c r="Q20" i="6"/>
  <c r="Q28" i="6"/>
  <c r="Q26" i="6"/>
  <c r="Q21" i="6"/>
  <c r="Q16" i="6"/>
  <c r="Q8" i="6"/>
  <c r="Q25" i="6"/>
  <c r="Q24" i="6"/>
  <c r="Q12" i="6"/>
  <c r="Q14" i="6"/>
  <c r="Q10" i="6"/>
  <c r="P22" i="6"/>
  <c r="P20" i="6"/>
  <c r="P13" i="6"/>
  <c r="P6" i="6"/>
  <c r="P28" i="6"/>
  <c r="P29" i="6"/>
  <c r="P26" i="6"/>
  <c r="P21" i="6"/>
  <c r="P16" i="6"/>
  <c r="P25" i="6"/>
  <c r="P5" i="6"/>
  <c r="P9" i="6"/>
  <c r="P27" i="6"/>
  <c r="P24" i="6"/>
  <c r="P15" i="6"/>
  <c r="P12" i="6"/>
  <c r="P11" i="6"/>
  <c r="P19" i="6"/>
  <c r="P14" i="6"/>
  <c r="P10" i="6"/>
  <c r="O20" i="6"/>
  <c r="O28" i="6"/>
  <c r="O21" i="6"/>
  <c r="O16" i="6"/>
  <c r="O8" i="6"/>
  <c r="O23" i="6"/>
  <c r="O25" i="6"/>
  <c r="O5" i="6"/>
  <c r="O27" i="6"/>
  <c r="O24" i="6"/>
  <c r="O12" i="6"/>
  <c r="O11" i="6"/>
  <c r="O19" i="6"/>
  <c r="O10" i="6"/>
  <c r="N14" i="6"/>
  <c r="N19" i="6"/>
  <c r="N11" i="6"/>
  <c r="N12" i="6"/>
  <c r="N15" i="6"/>
  <c r="N17" i="6"/>
  <c r="N24" i="6"/>
  <c r="N27" i="6"/>
  <c r="N9" i="6"/>
  <c r="N25" i="6"/>
  <c r="N23" i="6"/>
  <c r="N18" i="6"/>
  <c r="N7" i="6"/>
  <c r="N8" i="6"/>
  <c r="N16" i="6"/>
  <c r="N21" i="6"/>
  <c r="N26" i="6"/>
  <c r="N29" i="6"/>
  <c r="N28" i="6"/>
  <c r="N13" i="6"/>
  <c r="N20" i="6"/>
  <c r="N22" i="6"/>
  <c r="N10" i="6"/>
  <c r="BP29" i="6"/>
  <c r="BP15" i="6"/>
  <c r="BO13" i="6"/>
  <c r="BO29" i="6"/>
  <c r="BO21" i="6"/>
  <c r="BO9" i="6"/>
  <c r="BO19" i="6"/>
  <c r="BO5" i="6"/>
  <c r="BN29" i="6"/>
  <c r="BN15" i="6"/>
  <c r="BN11" i="6"/>
  <c r="BN7" i="6"/>
  <c r="BM13" i="6"/>
  <c r="BM29" i="6"/>
  <c r="BM21" i="6"/>
  <c r="BM25" i="6"/>
  <c r="BM17" i="6"/>
  <c r="BM15" i="6"/>
  <c r="BM9" i="6"/>
  <c r="BM6" i="6"/>
  <c r="BM5" i="6"/>
  <c r="BL29" i="6"/>
  <c r="BL15" i="6"/>
  <c r="BL11" i="6"/>
  <c r="BL7" i="6"/>
  <c r="BK13" i="6"/>
  <c r="BK29" i="6"/>
  <c r="BK25" i="6"/>
  <c r="BK22" i="6"/>
  <c r="BK9" i="6"/>
  <c r="BK19" i="6"/>
  <c r="BK5" i="6"/>
  <c r="BJ29" i="6"/>
  <c r="BJ24" i="6"/>
  <c r="BJ15" i="6"/>
  <c r="BJ11" i="6"/>
  <c r="BJ10" i="6"/>
  <c r="BI20" i="6"/>
  <c r="BI13" i="6"/>
  <c r="BI29" i="6"/>
  <c r="BI21" i="6"/>
  <c r="BI25" i="6"/>
  <c r="BI17" i="6"/>
  <c r="BI15" i="6"/>
  <c r="BI9" i="6"/>
  <c r="BI5" i="6"/>
  <c r="BH29" i="6"/>
  <c r="BH23" i="6"/>
  <c r="BH15" i="6"/>
  <c r="BH11" i="6"/>
  <c r="BG14" i="6"/>
  <c r="BG19" i="6"/>
  <c r="BG11" i="6"/>
  <c r="BG23" i="6"/>
  <c r="BG29" i="6"/>
  <c r="BG5" i="6"/>
  <c r="I10" i="6"/>
  <c r="BT29" i="6"/>
  <c r="BT24" i="6"/>
  <c r="BT11" i="6"/>
  <c r="BT19" i="6"/>
  <c r="BS13" i="6"/>
  <c r="BS29" i="6"/>
  <c r="BS25" i="6"/>
  <c r="BS23" i="6"/>
  <c r="BS17" i="6"/>
  <c r="BS15" i="6"/>
  <c r="BS6" i="6"/>
  <c r="BR14" i="6"/>
  <c r="BR9" i="6"/>
  <c r="BR11" i="6"/>
  <c r="BR12" i="6"/>
  <c r="BR24" i="6"/>
  <c r="BR29" i="6"/>
  <c r="BT4" i="6"/>
  <c r="BC4" i="6"/>
  <c r="BR4" i="6"/>
  <c r="EH30" i="4"/>
  <c r="EF30" i="4"/>
  <c r="ED30" i="4"/>
  <c r="BR5" i="6"/>
  <c r="BS4" i="6"/>
  <c r="DF4" i="4"/>
  <c r="DD4" i="4"/>
  <c r="K22" i="6"/>
  <c r="DF30" i="4"/>
  <c r="DD30" i="4"/>
  <c r="DB30" i="4"/>
  <c r="BC10" i="6"/>
  <c r="AK13" i="6"/>
  <c r="J24" i="7"/>
  <c r="J11" i="7"/>
  <c r="J18" i="7"/>
  <c r="J7" i="7"/>
  <c r="J3" i="7"/>
  <c r="J23" i="7"/>
  <c r="J4" i="7"/>
  <c r="J8" i="7"/>
  <c r="J15" i="7"/>
  <c r="J26" i="7"/>
  <c r="J20" i="7"/>
  <c r="J16" i="7"/>
  <c r="J27" i="7"/>
  <c r="J28" i="7"/>
  <c r="J29" i="7"/>
  <c r="J25" i="7"/>
  <c r="J6" i="7"/>
  <c r="J30" i="7"/>
  <c r="J19" i="7"/>
  <c r="J31" i="7"/>
  <c r="J32" i="7"/>
  <c r="J10" i="7"/>
  <c r="J12" i="7"/>
  <c r="J33" i="7"/>
  <c r="J34" i="7"/>
  <c r="J17" i="7"/>
  <c r="J21" i="7"/>
  <c r="J22" i="7"/>
  <c r="J5" i="7"/>
  <c r="J9" i="7"/>
  <c r="DD16" i="4" l="1"/>
  <c r="DG16" i="4" s="1"/>
  <c r="DD26" i="4"/>
  <c r="DG26" i="4" s="1"/>
  <c r="DD14" i="4"/>
  <c r="DD6" i="4"/>
  <c r="DG6" i="4" s="1"/>
  <c r="DD29" i="4"/>
  <c r="DG29" i="4" s="1"/>
  <c r="DD8" i="4"/>
  <c r="DD18" i="4"/>
  <c r="DG18" i="4" s="1"/>
  <c r="N5" i="6"/>
  <c r="AR5" i="4"/>
  <c r="BD11" i="6"/>
  <c r="DG4" i="4"/>
  <c r="AK15" i="6"/>
  <c r="AM8" i="6"/>
  <c r="AN9" i="6"/>
  <c r="BX26" i="4"/>
  <c r="AN5" i="6"/>
  <c r="K9" i="6"/>
  <c r="K23" i="6"/>
  <c r="AN25" i="6"/>
  <c r="L13" i="6"/>
  <c r="L29" i="6"/>
  <c r="L26" i="6"/>
  <c r="L23" i="6"/>
  <c r="L18" i="6"/>
  <c r="AN23" i="6"/>
  <c r="BD4" i="6"/>
  <c r="BD13" i="6"/>
  <c r="BD26" i="6"/>
  <c r="BD6" i="6"/>
  <c r="BD22" i="6"/>
  <c r="BD7" i="6"/>
  <c r="BD24" i="6"/>
  <c r="BD25" i="6"/>
  <c r="BD9" i="6"/>
  <c r="BD23" i="6"/>
  <c r="BD5" i="6"/>
  <c r="BE29" i="6"/>
  <c r="BE26" i="6"/>
  <c r="BE6" i="6"/>
  <c r="BE22" i="6"/>
  <c r="BE7" i="6"/>
  <c r="BE13" i="6"/>
  <c r="BE25" i="6"/>
  <c r="BE9" i="6"/>
  <c r="BE23" i="6"/>
  <c r="BE18" i="6"/>
  <c r="BE5" i="6"/>
  <c r="K13" i="6"/>
  <c r="AL20" i="6"/>
  <c r="AM28" i="6"/>
  <c r="AN18" i="6"/>
  <c r="BD15" i="6"/>
  <c r="AK22" i="6"/>
  <c r="AK7" i="6"/>
  <c r="AK29" i="6"/>
  <c r="AK6" i="6"/>
  <c r="AK25" i="6"/>
  <c r="AK9" i="6"/>
  <c r="AN7" i="6"/>
  <c r="AL22" i="6"/>
  <c r="AL29" i="6"/>
  <c r="AL7" i="6"/>
  <c r="AL6" i="6"/>
  <c r="AL18" i="6"/>
  <c r="AL15" i="6"/>
  <c r="AL23" i="6"/>
  <c r="AL25" i="6"/>
  <c r="AL9" i="6"/>
  <c r="L6" i="6"/>
  <c r="L12" i="6"/>
  <c r="AL11" i="6"/>
  <c r="AN8" i="6"/>
  <c r="AM14" i="6"/>
  <c r="AM22" i="6"/>
  <c r="AM7" i="6"/>
  <c r="AM6" i="6"/>
  <c r="AM13" i="6"/>
  <c r="AM29" i="6"/>
  <c r="AM15" i="6"/>
  <c r="AM23" i="6"/>
  <c r="AM25" i="6"/>
  <c r="AM9" i="6"/>
  <c r="K6" i="6"/>
  <c r="AL12" i="6"/>
  <c r="BD27" i="6"/>
  <c r="K7" i="6"/>
  <c r="AN19" i="6"/>
  <c r="AL17" i="6"/>
  <c r="AM11" i="6"/>
  <c r="AN26" i="6"/>
  <c r="AM12" i="6"/>
  <c r="AN29" i="6"/>
  <c r="AL27" i="6"/>
  <c r="AM17" i="6"/>
  <c r="AN11" i="6"/>
  <c r="AN28" i="6"/>
  <c r="AN6" i="6"/>
  <c r="BE11" i="6"/>
  <c r="AM27" i="6"/>
  <c r="AN15" i="6"/>
  <c r="BE4" i="6"/>
  <c r="AN17" i="6"/>
  <c r="AN20" i="6"/>
  <c r="BE15" i="6"/>
  <c r="AN24" i="6"/>
  <c r="AN22" i="6"/>
  <c r="AM5" i="6"/>
  <c r="AN27" i="6"/>
  <c r="BE24" i="6"/>
  <c r="L22" i="6"/>
  <c r="BJ8" i="6"/>
  <c r="BL8" i="6"/>
  <c r="BK6" i="6"/>
  <c r="BI6" i="6"/>
  <c r="BT8" i="6"/>
  <c r="BR16" i="6"/>
  <c r="AM16" i="6"/>
  <c r="BI7" i="6"/>
  <c r="BH16" i="6"/>
  <c r="BH28" i="6"/>
  <c r="BL22" i="6"/>
  <c r="BN16" i="6"/>
  <c r="BL28" i="6"/>
  <c r="BJ7" i="6"/>
  <c r="BL16" i="6"/>
  <c r="BM7" i="6"/>
  <c r="BP16" i="6"/>
  <c r="BH8" i="6"/>
  <c r="BJ16" i="6"/>
  <c r="BP22" i="6"/>
  <c r="BN8" i="6"/>
  <c r="AK19" i="6"/>
  <c r="AK27" i="6"/>
  <c r="BS7" i="6"/>
  <c r="BH7" i="6"/>
  <c r="BK27" i="6"/>
  <c r="BR28" i="6"/>
  <c r="BJ27" i="6"/>
  <c r="BN27" i="6"/>
  <c r="BD19" i="6"/>
  <c r="Q19" i="4"/>
  <c r="BJ28" i="6"/>
  <c r="BO6" i="6"/>
  <c r="BP7" i="6"/>
  <c r="BG26" i="6"/>
  <c r="BT27" i="6"/>
  <c r="BT16" i="6"/>
  <c r="BT28" i="6"/>
  <c r="BK7" i="6"/>
  <c r="BK21" i="6"/>
  <c r="BO7" i="6"/>
  <c r="AJ14" i="6"/>
  <c r="AL26" i="6"/>
  <c r="BF12" i="6"/>
  <c r="BJ19" i="6"/>
  <c r="BN19" i="6"/>
  <c r="BO22" i="6"/>
  <c r="AL19" i="6"/>
  <c r="BS19" i="6"/>
  <c r="BR20" i="6"/>
  <c r="BS10" i="6"/>
  <c r="BT20" i="6"/>
  <c r="BH20" i="6"/>
  <c r="BJ20" i="6"/>
  <c r="BL20" i="6"/>
  <c r="BN20" i="6"/>
  <c r="BP20" i="6"/>
  <c r="BT21" i="6"/>
  <c r="AJ28" i="6"/>
  <c r="BG8" i="6"/>
  <c r="BI12" i="6"/>
  <c r="BK12" i="6"/>
  <c r="BM12" i="6"/>
  <c r="BR17" i="6"/>
  <c r="BG27" i="6"/>
  <c r="BJ23" i="6"/>
  <c r="BN23" i="6"/>
  <c r="BP23" i="6"/>
  <c r="BH24" i="6"/>
  <c r="BL24" i="6"/>
  <c r="BN24" i="6"/>
  <c r="BP24" i="6"/>
  <c r="BT5" i="6"/>
  <c r="BS18" i="6"/>
  <c r="BI18" i="6"/>
  <c r="BK18" i="6"/>
  <c r="BM18" i="6"/>
  <c r="BN28" i="6"/>
  <c r="BO18" i="6"/>
  <c r="BP8" i="6"/>
  <c r="BP28" i="6"/>
  <c r="BT9" i="6"/>
  <c r="BJ9" i="6"/>
  <c r="BL9" i="6"/>
  <c r="BN9" i="6"/>
  <c r="BP9" i="6"/>
  <c r="BG20" i="6"/>
  <c r="BP11" i="6"/>
  <c r="BR8" i="6"/>
  <c r="BT12" i="6"/>
  <c r="BG15" i="6"/>
  <c r="BO25" i="6"/>
  <c r="BS26" i="6"/>
  <c r="BI26" i="6"/>
  <c r="BK26" i="6"/>
  <c r="BM26" i="6"/>
  <c r="BO26" i="6"/>
  <c r="BR23" i="6"/>
  <c r="BS27" i="6"/>
  <c r="BJ17" i="6"/>
  <c r="BN17" i="6"/>
  <c r="BR22" i="6"/>
  <c r="BR6" i="6"/>
  <c r="BS12" i="6"/>
  <c r="BS20" i="6"/>
  <c r="BS28" i="6"/>
  <c r="BT6" i="6"/>
  <c r="BT14" i="6"/>
  <c r="BT22" i="6"/>
  <c r="BG25" i="6"/>
  <c r="BG17" i="6"/>
  <c r="BG9" i="6"/>
  <c r="BH9" i="6"/>
  <c r="BH17" i="6"/>
  <c r="BH25" i="6"/>
  <c r="BI11" i="6"/>
  <c r="BI19" i="6"/>
  <c r="BI27" i="6"/>
  <c r="BJ5" i="6"/>
  <c r="BJ13" i="6"/>
  <c r="BJ21" i="6"/>
  <c r="BK15" i="6"/>
  <c r="BK23" i="6"/>
  <c r="BL17" i="6"/>
  <c r="BL25" i="6"/>
  <c r="BM11" i="6"/>
  <c r="BM19" i="6"/>
  <c r="BM27" i="6"/>
  <c r="BN5" i="6"/>
  <c r="BN13" i="6"/>
  <c r="BN21" i="6"/>
  <c r="BO15" i="6"/>
  <c r="BO23" i="6"/>
  <c r="BP17" i="6"/>
  <c r="BP25" i="6"/>
  <c r="BS11" i="6"/>
  <c r="BT13" i="6"/>
  <c r="BG10" i="6"/>
  <c r="BR21" i="6"/>
  <c r="BR13" i="6"/>
  <c r="BS5" i="6"/>
  <c r="BS21" i="6"/>
  <c r="BT7" i="6"/>
  <c r="BT15" i="6"/>
  <c r="BT23" i="6"/>
  <c r="BG24" i="6"/>
  <c r="BG16" i="6"/>
  <c r="BH10" i="6"/>
  <c r="BH18" i="6"/>
  <c r="BH26" i="6"/>
  <c r="BH22" i="6"/>
  <c r="BI28" i="6"/>
  <c r="BJ6" i="6"/>
  <c r="BJ14" i="6"/>
  <c r="BJ22" i="6"/>
  <c r="BK8" i="6"/>
  <c r="BK16" i="6"/>
  <c r="BK24" i="6"/>
  <c r="BL10" i="6"/>
  <c r="BL26" i="6"/>
  <c r="BM20" i="6"/>
  <c r="BM28" i="6"/>
  <c r="BN6" i="6"/>
  <c r="BN14" i="6"/>
  <c r="BN22" i="6"/>
  <c r="BO8" i="6"/>
  <c r="BO16" i="6"/>
  <c r="BO24" i="6"/>
  <c r="BP10" i="6"/>
  <c r="BP18" i="6"/>
  <c r="BP26" i="6"/>
  <c r="BH19" i="6"/>
  <c r="BK17" i="6"/>
  <c r="BL19" i="6"/>
  <c r="BL27" i="6"/>
  <c r="BO17" i="6"/>
  <c r="BP19" i="6"/>
  <c r="BP27" i="6"/>
  <c r="K14" i="6"/>
  <c r="S26" i="6"/>
  <c r="S25" i="6"/>
  <c r="S12" i="6"/>
  <c r="BS22" i="6"/>
  <c r="BR19" i="6"/>
  <c r="BT25" i="6"/>
  <c r="BG22" i="6"/>
  <c r="BG6" i="6"/>
  <c r="BH12" i="6"/>
  <c r="BI14" i="6"/>
  <c r="BI22" i="6"/>
  <c r="BK10" i="6"/>
  <c r="BL12" i="6"/>
  <c r="BM14" i="6"/>
  <c r="BM22" i="6"/>
  <c r="BO10" i="6"/>
  <c r="BP12" i="6"/>
  <c r="BS14" i="6"/>
  <c r="BH27" i="6"/>
  <c r="BR27" i="6"/>
  <c r="BR26" i="6"/>
  <c r="BR18" i="6"/>
  <c r="BR10" i="6"/>
  <c r="BS8" i="6"/>
  <c r="BS16" i="6"/>
  <c r="BS24" i="6"/>
  <c r="BT10" i="6"/>
  <c r="BT18" i="6"/>
  <c r="BT26" i="6"/>
  <c r="BG21" i="6"/>
  <c r="BG13" i="6"/>
  <c r="BH5" i="6"/>
  <c r="BH13" i="6"/>
  <c r="BH21" i="6"/>
  <c r="BI23" i="6"/>
  <c r="BJ25" i="6"/>
  <c r="BK11" i="6"/>
  <c r="BL5" i="6"/>
  <c r="BL13" i="6"/>
  <c r="BL21" i="6"/>
  <c r="BM23" i="6"/>
  <c r="BN25" i="6"/>
  <c r="BO11" i="6"/>
  <c r="BO27" i="6"/>
  <c r="BP5" i="6"/>
  <c r="BP13" i="6"/>
  <c r="BP21" i="6"/>
  <c r="S22" i="6"/>
  <c r="AM21" i="6"/>
  <c r="BT17" i="6"/>
  <c r="BR25" i="6"/>
  <c r="BS9" i="6"/>
  <c r="BG28" i="6"/>
  <c r="BG12" i="6"/>
  <c r="BH6" i="6"/>
  <c r="BH14" i="6"/>
  <c r="BI8" i="6"/>
  <c r="BI16" i="6"/>
  <c r="BI24" i="6"/>
  <c r="BJ18" i="6"/>
  <c r="BJ26" i="6"/>
  <c r="BK20" i="6"/>
  <c r="BK28" i="6"/>
  <c r="BL6" i="6"/>
  <c r="BL14" i="6"/>
  <c r="BM8" i="6"/>
  <c r="BM16" i="6"/>
  <c r="BM24" i="6"/>
  <c r="BN10" i="6"/>
  <c r="BN18" i="6"/>
  <c r="BN26" i="6"/>
  <c r="BO12" i="6"/>
  <c r="BO20" i="6"/>
  <c r="BO28" i="6"/>
  <c r="BP6" i="6"/>
  <c r="BP14" i="6"/>
  <c r="BF15" i="6"/>
  <c r="BL23" i="6"/>
  <c r="BL18" i="6"/>
  <c r="S13" i="6"/>
  <c r="S7" i="6"/>
  <c r="S27" i="6"/>
  <c r="S19" i="6"/>
  <c r="BR15" i="6"/>
  <c r="BG18" i="6"/>
  <c r="BI10" i="6"/>
  <c r="BJ12" i="6"/>
  <c r="BK14" i="6"/>
  <c r="BM10" i="6"/>
  <c r="BN12" i="6"/>
  <c r="BO14" i="6"/>
  <c r="BC22" i="6"/>
  <c r="BC16" i="6"/>
  <c r="BC9" i="6"/>
  <c r="BC11" i="6"/>
  <c r="BC25" i="6"/>
  <c r="AL5" i="6"/>
  <c r="AL13" i="6"/>
  <c r="AL21" i="6"/>
  <c r="AM19" i="6"/>
  <c r="BC13" i="6"/>
  <c r="L14" i="6"/>
  <c r="AL14" i="6"/>
  <c r="BC24" i="6"/>
  <c r="S20" i="6"/>
  <c r="AL8" i="6"/>
  <c r="AL16" i="6"/>
  <c r="AL24" i="6"/>
  <c r="AM18" i="6"/>
  <c r="BX16" i="4"/>
  <c r="BF17" i="6"/>
  <c r="BC15" i="6"/>
  <c r="AL10" i="6"/>
  <c r="AM20" i="6"/>
  <c r="AM26" i="6"/>
  <c r="AM24" i="6"/>
  <c r="BX21" i="4"/>
  <c r="E21" i="4" s="1"/>
  <c r="AM10" i="6"/>
  <c r="BR7" i="6"/>
  <c r="BG7" i="6"/>
  <c r="BU29" i="6"/>
  <c r="BQ7" i="6"/>
  <c r="BU4" i="6"/>
  <c r="Q4" i="4"/>
  <c r="BX4" i="4"/>
  <c r="F5" i="7"/>
  <c r="BD29" i="6" l="1"/>
  <c r="BD16" i="6"/>
  <c r="DG14" i="4"/>
  <c r="BF14" i="6" s="1"/>
  <c r="BD14" i="6"/>
  <c r="BD18" i="6"/>
  <c r="DG8" i="4"/>
  <c r="BF8" i="6" s="1"/>
  <c r="BD8" i="6"/>
  <c r="E16" i="4"/>
  <c r="X10" i="6"/>
  <c r="X8" i="6"/>
  <c r="BX24" i="4"/>
  <c r="AO24" i="6" s="1"/>
  <c r="BX8" i="4"/>
  <c r="BX11" i="4"/>
  <c r="AO11" i="6" s="1"/>
  <c r="BX19" i="4"/>
  <c r="AO19" i="6" s="1"/>
  <c r="BX25" i="4"/>
  <c r="AO25" i="6" s="1"/>
  <c r="BX17" i="4"/>
  <c r="AO17" i="6" s="1"/>
  <c r="BX23" i="4"/>
  <c r="AO23" i="6" s="1"/>
  <c r="BX18" i="4"/>
  <c r="BX15" i="4"/>
  <c r="AO15" i="6" s="1"/>
  <c r="BF23" i="6"/>
  <c r="BF9" i="6"/>
  <c r="Q13" i="4"/>
  <c r="J13" i="6" s="1"/>
  <c r="BF24" i="6"/>
  <c r="BF27" i="6"/>
  <c r="BF18" i="6"/>
  <c r="BX6" i="4"/>
  <c r="AO6" i="6" s="1"/>
  <c r="Q29" i="4"/>
  <c r="J29" i="6" s="1"/>
  <c r="BX5" i="4"/>
  <c r="E5" i="4" s="1"/>
  <c r="BX29" i="4"/>
  <c r="AO29" i="6" s="1"/>
  <c r="BX20" i="4"/>
  <c r="BX9" i="4"/>
  <c r="AO9" i="6" s="1"/>
  <c r="BX22" i="4"/>
  <c r="AO22" i="6" s="1"/>
  <c r="BF22" i="6"/>
  <c r="BX7" i="4"/>
  <c r="AO7" i="6" s="1"/>
  <c r="BX12" i="4"/>
  <c r="AO12" i="6" s="1"/>
  <c r="BX13" i="4"/>
  <c r="BF25" i="6"/>
  <c r="Q6" i="4"/>
  <c r="J6" i="6" s="1"/>
  <c r="BF26" i="6"/>
  <c r="BF7" i="6"/>
  <c r="BF11" i="6"/>
  <c r="BX14" i="4"/>
  <c r="AO14" i="6" s="1"/>
  <c r="BX27" i="4"/>
  <c r="AO27" i="6" s="1"/>
  <c r="BX28" i="4"/>
  <c r="G28" i="6" s="1"/>
  <c r="W19" i="4"/>
  <c r="W14" i="4"/>
  <c r="AO16" i="6"/>
  <c r="BF19" i="6"/>
  <c r="AO26" i="6"/>
  <c r="AI21" i="6"/>
  <c r="D29" i="9"/>
  <c r="BU10" i="6"/>
  <c r="BU21" i="6"/>
  <c r="AO21" i="6"/>
  <c r="W27" i="4"/>
  <c r="BU26" i="6"/>
  <c r="BU6" i="6"/>
  <c r="BQ5" i="6"/>
  <c r="BU19" i="6"/>
  <c r="BT31" i="6"/>
  <c r="BF4" i="6"/>
  <c r="BU27" i="6"/>
  <c r="D30" i="9"/>
  <c r="BU9" i="6"/>
  <c r="BU17" i="6"/>
  <c r="BU25" i="6"/>
  <c r="G26" i="6"/>
  <c r="BF21" i="6"/>
  <c r="Q21" i="4"/>
  <c r="J21" i="6" s="1"/>
  <c r="BU24" i="6"/>
  <c r="BU22" i="6"/>
  <c r="BU20" i="6"/>
  <c r="X12" i="6"/>
  <c r="X28" i="6"/>
  <c r="X20" i="6"/>
  <c r="BU18" i="6"/>
  <c r="BU11" i="6"/>
  <c r="BU12" i="6"/>
  <c r="BB21" i="6"/>
  <c r="I21" i="4"/>
  <c r="F21" i="6" s="1"/>
  <c r="BF20" i="6"/>
  <c r="Q20" i="4"/>
  <c r="J20" i="6" s="1"/>
  <c r="D21" i="6"/>
  <c r="X21" i="6"/>
  <c r="X24" i="6"/>
  <c r="BU28" i="6"/>
  <c r="BU13" i="6"/>
  <c r="BU14" i="6"/>
  <c r="BU15" i="6"/>
  <c r="BF16" i="6"/>
  <c r="Q16" i="4"/>
  <c r="J16" i="6" s="1"/>
  <c r="BU16" i="6"/>
  <c r="BU5" i="6"/>
  <c r="BU23" i="6"/>
  <c r="Q18" i="4"/>
  <c r="J18" i="6" s="1"/>
  <c r="BF6" i="6"/>
  <c r="X16" i="6"/>
  <c r="X27" i="6"/>
  <c r="BU8" i="6"/>
  <c r="BF13" i="6"/>
  <c r="BF29" i="6"/>
  <c r="BF28" i="6"/>
  <c r="Q28" i="4"/>
  <c r="J28" i="6" s="1"/>
  <c r="I16" i="4"/>
  <c r="F16" i="6" s="1"/>
  <c r="BB16" i="6"/>
  <c r="BU7" i="6"/>
  <c r="AS16" i="6"/>
  <c r="AS21" i="6"/>
  <c r="X25" i="6"/>
  <c r="BQ26" i="6"/>
  <c r="W16" i="4"/>
  <c r="W21" i="4"/>
  <c r="BQ27" i="6"/>
  <c r="BQ20" i="6"/>
  <c r="W25" i="4"/>
  <c r="W22" i="4"/>
  <c r="BQ28" i="6"/>
  <c r="W26" i="4"/>
  <c r="BQ6" i="6"/>
  <c r="W4" i="4"/>
  <c r="W24" i="4"/>
  <c r="BQ15" i="6"/>
  <c r="BQ8" i="6"/>
  <c r="BQ9" i="6"/>
  <c r="BQ13" i="6"/>
  <c r="W17" i="4"/>
  <c r="BQ22" i="6"/>
  <c r="BQ23" i="6"/>
  <c r="W18" i="4"/>
  <c r="BQ16" i="6"/>
  <c r="BQ17" i="6"/>
  <c r="W29" i="4"/>
  <c r="BQ29" i="6"/>
  <c r="BQ21" i="6"/>
  <c r="W23" i="4"/>
  <c r="W6" i="4"/>
  <c r="W28" i="4"/>
  <c r="BQ24" i="6"/>
  <c r="W7" i="4"/>
  <c r="M7" i="6" s="1"/>
  <c r="W8" i="4"/>
  <c r="BQ25" i="6"/>
  <c r="BQ10" i="6"/>
  <c r="W11" i="4"/>
  <c r="BQ11" i="6"/>
  <c r="W12" i="4"/>
  <c r="W13" i="4"/>
  <c r="W20" i="4"/>
  <c r="BQ18" i="6"/>
  <c r="W9" i="4"/>
  <c r="BQ19" i="6"/>
  <c r="W5" i="4"/>
  <c r="BQ12" i="6"/>
  <c r="W15" i="4"/>
  <c r="BE31" i="6"/>
  <c r="BD31" i="6"/>
  <c r="J19" i="6"/>
  <c r="BC31" i="6"/>
  <c r="AO4" i="6"/>
  <c r="BS31" i="6"/>
  <c r="ED31" i="4"/>
  <c r="BR31" i="6"/>
  <c r="EH31" i="4"/>
  <c r="EF31" i="4"/>
  <c r="DF31" i="4"/>
  <c r="DD31" i="4"/>
  <c r="DB31" i="4"/>
  <c r="F33" i="7"/>
  <c r="F12" i="7"/>
  <c r="F10" i="7"/>
  <c r="F32" i="7"/>
  <c r="F25" i="7"/>
  <c r="F29" i="7"/>
  <c r="F31" i="7"/>
  <c r="F28" i="7"/>
  <c r="F34" i="7"/>
  <c r="F20" i="7"/>
  <c r="F15" i="7"/>
  <c r="F4" i="7"/>
  <c r="F23" i="7"/>
  <c r="F3" i="7"/>
  <c r="Q8" i="4" l="1"/>
  <c r="J8" i="6" s="1"/>
  <c r="E24" i="4"/>
  <c r="D24" i="6" s="1"/>
  <c r="E25" i="4"/>
  <c r="D25" i="6" s="1"/>
  <c r="AO8" i="6"/>
  <c r="E28" i="4"/>
  <c r="D28" i="6" s="1"/>
  <c r="E12" i="4"/>
  <c r="D12" i="6" s="1"/>
  <c r="E20" i="4"/>
  <c r="D20" i="6" s="1"/>
  <c r="E8" i="4"/>
  <c r="D8" i="6" s="1"/>
  <c r="E27" i="4"/>
  <c r="D27" i="6" s="1"/>
  <c r="AO18" i="6"/>
  <c r="G29" i="6"/>
  <c r="Q26" i="4"/>
  <c r="J26" i="6" s="1"/>
  <c r="Q11" i="4"/>
  <c r="J11" i="6" s="1"/>
  <c r="Q7" i="4"/>
  <c r="J7" i="6" s="1"/>
  <c r="BF5" i="6"/>
  <c r="Q5" i="4"/>
  <c r="J5" i="6" s="1"/>
  <c r="Q22" i="4"/>
  <c r="J22" i="6" s="1"/>
  <c r="AO20" i="6"/>
  <c r="AO13" i="6"/>
  <c r="AO28" i="6"/>
  <c r="BQ14" i="6"/>
  <c r="E21" i="6"/>
  <c r="D16" i="6"/>
  <c r="M18" i="6"/>
  <c r="M11" i="6"/>
  <c r="M17" i="6"/>
  <c r="M13" i="6"/>
  <c r="M14" i="6"/>
  <c r="M22" i="6"/>
  <c r="M20" i="6"/>
  <c r="M16" i="6"/>
  <c r="M9" i="6"/>
  <c r="M29" i="6"/>
  <c r="M6" i="6"/>
  <c r="M12" i="6"/>
  <c r="M21" i="6"/>
  <c r="M23" i="6"/>
  <c r="M8" i="6"/>
  <c r="M27" i="6"/>
  <c r="C21" i="4"/>
  <c r="M25" i="6"/>
  <c r="M28" i="6"/>
  <c r="M26" i="6"/>
  <c r="M19" i="6"/>
  <c r="M24" i="6"/>
  <c r="M15" i="6"/>
  <c r="Q27" i="4"/>
  <c r="J27" i="6" s="1"/>
  <c r="Q23" i="4"/>
  <c r="J23" i="6" s="1"/>
  <c r="Q15" i="4"/>
  <c r="J15" i="6" s="1"/>
  <c r="Q14" i="4"/>
  <c r="J14" i="6" s="1"/>
  <c r="Q25" i="4"/>
  <c r="J25" i="6" s="1"/>
  <c r="Q17" i="4"/>
  <c r="J17" i="6" s="1"/>
  <c r="Q24" i="4"/>
  <c r="J24" i="6" s="1"/>
  <c r="Q9" i="4"/>
  <c r="J9" i="6" s="1"/>
  <c r="Q12" i="4"/>
  <c r="J12" i="6" s="1"/>
  <c r="EI31" i="4"/>
  <c r="F18" i="7"/>
  <c r="R13" i="6" l="1"/>
  <c r="AD6" i="6" l="1"/>
  <c r="AD26" i="6"/>
  <c r="AD13" i="6"/>
  <c r="AD29" i="6"/>
  <c r="AD22" i="6"/>
  <c r="AD15" i="6"/>
  <c r="AD9" i="6"/>
  <c r="AF7" i="6"/>
  <c r="AF26" i="6"/>
  <c r="AF22" i="6"/>
  <c r="AF20" i="6"/>
  <c r="AF13" i="6"/>
  <c r="AF29" i="6"/>
  <c r="AF8" i="6"/>
  <c r="AF28" i="6"/>
  <c r="AF6" i="6"/>
  <c r="AF25" i="6"/>
  <c r="AF15" i="6"/>
  <c r="AF17" i="6"/>
  <c r="AF27" i="6"/>
  <c r="AF9" i="6"/>
  <c r="AF23" i="6"/>
  <c r="AF12" i="6"/>
  <c r="U7" i="6"/>
  <c r="U29" i="6"/>
  <c r="U6" i="6"/>
  <c r="U13" i="6"/>
  <c r="U26" i="6"/>
  <c r="U22" i="6"/>
  <c r="U23" i="6"/>
  <c r="U9" i="6"/>
  <c r="U27" i="6"/>
  <c r="U5" i="6"/>
  <c r="U17" i="6"/>
  <c r="U25" i="6"/>
  <c r="U19" i="6"/>
  <c r="U8" i="6"/>
  <c r="U28" i="6"/>
  <c r="U18" i="6"/>
  <c r="U12" i="6"/>
  <c r="U11" i="6"/>
  <c r="AG22" i="6"/>
  <c r="AG7" i="6"/>
  <c r="AG20" i="6"/>
  <c r="AG8" i="6"/>
  <c r="AG13" i="6"/>
  <c r="AG6" i="6"/>
  <c r="AG18" i="6"/>
  <c r="AG15" i="6"/>
  <c r="AG9" i="6"/>
  <c r="AG17" i="6"/>
  <c r="AG19" i="6"/>
  <c r="AG11" i="6"/>
  <c r="AG27" i="6"/>
  <c r="AG5" i="6"/>
  <c r="AG12" i="6"/>
  <c r="AG25" i="6"/>
  <c r="AG23" i="6"/>
  <c r="Z23" i="6"/>
  <c r="AE7" i="6"/>
  <c r="AE26" i="6"/>
  <c r="AE13" i="6"/>
  <c r="AE29" i="6"/>
  <c r="AE28" i="6"/>
  <c r="AE6" i="6"/>
  <c r="AE22" i="6"/>
  <c r="AE10" i="6"/>
  <c r="AE11" i="6"/>
  <c r="AE15" i="6"/>
  <c r="AE17" i="6"/>
  <c r="AE19" i="6"/>
  <c r="AE9" i="6"/>
  <c r="AE23" i="6"/>
  <c r="AH26" i="6"/>
  <c r="AH22" i="6"/>
  <c r="AH29" i="6"/>
  <c r="AH6" i="6"/>
  <c r="AH15" i="6"/>
  <c r="AH18" i="6"/>
  <c r="AH9" i="6"/>
  <c r="AH23" i="6"/>
  <c r="V14" i="6"/>
  <c r="V7" i="6"/>
  <c r="V26" i="6"/>
  <c r="V29" i="6"/>
  <c r="V6" i="6"/>
  <c r="V13" i="6"/>
  <c r="V22" i="6"/>
  <c r="V23" i="6"/>
  <c r="V9" i="6"/>
  <c r="V27" i="6"/>
  <c r="V5" i="6"/>
  <c r="V17" i="6"/>
  <c r="V18" i="6"/>
  <c r="V11" i="6"/>
  <c r="V19" i="6"/>
  <c r="W14" i="6"/>
  <c r="W6" i="6"/>
  <c r="W13" i="6"/>
  <c r="W22" i="6"/>
  <c r="W7" i="6"/>
  <c r="W26" i="6"/>
  <c r="W23" i="6"/>
  <c r="W9" i="6"/>
  <c r="W27" i="6"/>
  <c r="W5" i="6"/>
  <c r="W17" i="6"/>
  <c r="W25" i="6"/>
  <c r="W15" i="6"/>
  <c r="W12" i="6"/>
  <c r="W11" i="6"/>
  <c r="W28" i="6"/>
  <c r="W19" i="6"/>
  <c r="W8" i="6"/>
  <c r="W18" i="6"/>
  <c r="P7" i="6"/>
  <c r="P17" i="6"/>
  <c r="P18" i="6"/>
  <c r="Q23" i="6"/>
  <c r="Q22" i="6"/>
  <c r="Q17" i="6"/>
  <c r="Q15" i="6"/>
  <c r="Q13" i="6"/>
  <c r="Q6" i="6"/>
  <c r="Q29" i="6"/>
  <c r="Q7" i="6"/>
  <c r="Q18" i="6"/>
  <c r="AB9" i="6"/>
  <c r="AB6" i="6"/>
  <c r="AB22" i="6"/>
  <c r="AB29" i="6"/>
  <c r="AB23" i="6"/>
  <c r="AB26" i="6"/>
  <c r="O14" i="6"/>
  <c r="E14" i="4"/>
  <c r="U14" i="6"/>
  <c r="AJ10" i="6"/>
  <c r="BX10" i="4"/>
  <c r="E10" i="4" s="1"/>
  <c r="AG4" i="6"/>
  <c r="AH4" i="6"/>
  <c r="L10" i="6"/>
  <c r="K10" i="6"/>
  <c r="AS10" i="6" l="1"/>
  <c r="T23" i="6"/>
  <c r="AA22" i="6"/>
  <c r="AI22" i="6"/>
  <c r="T25" i="6"/>
  <c r="AA7" i="6"/>
  <c r="T22" i="6"/>
  <c r="AA26" i="6"/>
  <c r="Q5" i="6"/>
  <c r="T6" i="6"/>
  <c r="V24" i="6"/>
  <c r="AE8" i="6"/>
  <c r="AI23" i="6"/>
  <c r="T7" i="6"/>
  <c r="AE20" i="6"/>
  <c r="AA28" i="6"/>
  <c r="T29" i="6"/>
  <c r="T13" i="6"/>
  <c r="O18" i="6"/>
  <c r="E18" i="4"/>
  <c r="AE12" i="6"/>
  <c r="AI12" i="6"/>
  <c r="T26" i="6"/>
  <c r="O7" i="6"/>
  <c r="E7" i="4"/>
  <c r="AE27" i="6"/>
  <c r="AI27" i="6"/>
  <c r="AE16" i="6"/>
  <c r="Q9" i="6"/>
  <c r="E9" i="4"/>
  <c r="AA13" i="6"/>
  <c r="P23" i="6"/>
  <c r="E23" i="4"/>
  <c r="O29" i="6"/>
  <c r="E29" i="4"/>
  <c r="T18" i="6"/>
  <c r="T8" i="6"/>
  <c r="AQ14" i="6"/>
  <c r="AQ6" i="6"/>
  <c r="AQ13" i="6"/>
  <c r="AQ20" i="6"/>
  <c r="AQ8" i="6"/>
  <c r="AQ7" i="6"/>
  <c r="AQ29" i="6"/>
  <c r="AQ9" i="6"/>
  <c r="AQ27" i="6"/>
  <c r="AQ18" i="6"/>
  <c r="AQ23" i="6"/>
  <c r="AQ5" i="6"/>
  <c r="AQ15" i="6"/>
  <c r="AQ24" i="6"/>
  <c r="AQ12" i="6"/>
  <c r="AQ11" i="6"/>
  <c r="AQ26" i="6"/>
  <c r="T19" i="6"/>
  <c r="BB19" i="6"/>
  <c r="Q19" i="6"/>
  <c r="E19" i="4"/>
  <c r="O6" i="6"/>
  <c r="E6" i="4"/>
  <c r="AA9" i="6"/>
  <c r="AI9" i="6"/>
  <c r="U20" i="6"/>
  <c r="AD19" i="6"/>
  <c r="AI19" i="6"/>
  <c r="T27" i="6"/>
  <c r="T28" i="6"/>
  <c r="O15" i="6"/>
  <c r="E15" i="4"/>
  <c r="U15" i="6"/>
  <c r="AI25" i="6"/>
  <c r="AE25" i="6"/>
  <c r="Q11" i="6"/>
  <c r="E11" i="4"/>
  <c r="O17" i="6"/>
  <c r="E17" i="4"/>
  <c r="AE5" i="6"/>
  <c r="AA17" i="6"/>
  <c r="AI17" i="6"/>
  <c r="O26" i="6"/>
  <c r="E26" i="4"/>
  <c r="T11" i="6"/>
  <c r="O22" i="6"/>
  <c r="E22" i="4"/>
  <c r="AA15" i="6"/>
  <c r="AI15" i="6"/>
  <c r="T9" i="6"/>
  <c r="T12" i="6"/>
  <c r="O13" i="6"/>
  <c r="E13" i="4"/>
  <c r="AA11" i="6"/>
  <c r="AI11" i="6"/>
  <c r="AI24" i="6"/>
  <c r="AE24" i="6"/>
  <c r="AA18" i="6"/>
  <c r="T17" i="6"/>
  <c r="AA6" i="6"/>
  <c r="T5" i="6"/>
  <c r="AA29" i="6"/>
  <c r="X14" i="6"/>
  <c r="D14" i="6"/>
  <c r="AE14" i="6"/>
  <c r="AO5" i="6"/>
  <c r="AO10" i="6"/>
  <c r="AH31" i="6"/>
  <c r="AG31" i="6"/>
  <c r="U31" i="4"/>
  <c r="H22" i="6" l="1"/>
  <c r="AS25" i="6"/>
  <c r="E27" i="6"/>
  <c r="G5" i="4"/>
  <c r="E19" i="6"/>
  <c r="D22" i="6"/>
  <c r="X22" i="6"/>
  <c r="X29" i="6"/>
  <c r="AI18" i="6"/>
  <c r="AI29" i="6"/>
  <c r="H29" i="6"/>
  <c r="AI26" i="6"/>
  <c r="D23" i="6"/>
  <c r="X23" i="6"/>
  <c r="X26" i="6"/>
  <c r="X6" i="6"/>
  <c r="AI13" i="6"/>
  <c r="X18" i="6"/>
  <c r="D19" i="6"/>
  <c r="X19" i="6"/>
  <c r="X9" i="6"/>
  <c r="D9" i="6"/>
  <c r="AI8" i="6"/>
  <c r="AI7" i="6"/>
  <c r="X13" i="6"/>
  <c r="AI28" i="6"/>
  <c r="H28" i="6"/>
  <c r="D15" i="6"/>
  <c r="X15" i="6"/>
  <c r="AI16" i="6"/>
  <c r="E28" i="6"/>
  <c r="AS28" i="6"/>
  <c r="D5" i="6"/>
  <c r="X5" i="6"/>
  <c r="X7" i="6"/>
  <c r="D17" i="6"/>
  <c r="X17" i="6"/>
  <c r="AI20" i="6"/>
  <c r="D11" i="6"/>
  <c r="X11" i="6"/>
  <c r="AI6" i="6"/>
  <c r="AI14" i="6"/>
  <c r="AS14" i="6"/>
  <c r="G22" i="6"/>
  <c r="G23" i="6"/>
  <c r="G7" i="6"/>
  <c r="G6" i="6"/>
  <c r="W10" i="4"/>
  <c r="M10" i="6" s="1"/>
  <c r="BL30" i="4"/>
  <c r="BJ30" i="4"/>
  <c r="BH30" i="4"/>
  <c r="BF30" i="4"/>
  <c r="BD30" i="4"/>
  <c r="BB30" i="4"/>
  <c r="AZ30" i="4"/>
  <c r="AX30" i="4"/>
  <c r="AV30" i="4"/>
  <c r="AT30" i="4"/>
  <c r="AB4" i="6"/>
  <c r="AB31" i="6" s="1"/>
  <c r="BU30" i="4"/>
  <c r="BS30" i="4"/>
  <c r="BQ30" i="4"/>
  <c r="BO30" i="4"/>
  <c r="AQ30" i="4"/>
  <c r="AO30" i="4"/>
  <c r="AM30" i="4"/>
  <c r="AK30" i="4"/>
  <c r="AI30" i="4"/>
  <c r="AG30" i="4"/>
  <c r="R4" i="6"/>
  <c r="BZ4" i="4"/>
  <c r="CH4" i="4"/>
  <c r="AE30" i="4"/>
  <c r="DI30" i="4"/>
  <c r="F4" i="4" l="1"/>
  <c r="AS27" i="6"/>
  <c r="AS5" i="6"/>
  <c r="E25" i="6"/>
  <c r="AS19" i="6"/>
  <c r="H18" i="6"/>
  <c r="D26" i="6"/>
  <c r="E8" i="6"/>
  <c r="AS8" i="6"/>
  <c r="E7" i="6"/>
  <c r="AS7" i="6"/>
  <c r="AS15" i="6"/>
  <c r="E15" i="6"/>
  <c r="E13" i="6"/>
  <c r="AS13" i="6"/>
  <c r="AS18" i="6"/>
  <c r="E18" i="6"/>
  <c r="AS11" i="6"/>
  <c r="E11" i="6"/>
  <c r="D7" i="6"/>
  <c r="E12" i="6"/>
  <c r="AS12" i="6"/>
  <c r="E24" i="6"/>
  <c r="AS24" i="6"/>
  <c r="E6" i="6"/>
  <c r="AS6" i="6"/>
  <c r="D13" i="6"/>
  <c r="AS23" i="6"/>
  <c r="E23" i="6"/>
  <c r="AS9" i="6"/>
  <c r="E9" i="6"/>
  <c r="AS26" i="6"/>
  <c r="E26" i="6"/>
  <c r="AS20" i="6"/>
  <c r="E20" i="6"/>
  <c r="D18" i="6"/>
  <c r="E22" i="6"/>
  <c r="AS22" i="6"/>
  <c r="D29" i="6"/>
  <c r="E29" i="6"/>
  <c r="AS29" i="6"/>
  <c r="AS17" i="6"/>
  <c r="E17" i="6"/>
  <c r="H26" i="6"/>
  <c r="C16" i="4"/>
  <c r="D6" i="6"/>
  <c r="H9" i="6"/>
  <c r="G12" i="6"/>
  <c r="G19" i="6"/>
  <c r="E14" i="6"/>
  <c r="H24" i="6"/>
  <c r="G20" i="6"/>
  <c r="G25" i="6"/>
  <c r="H12" i="6"/>
  <c r="G14" i="6"/>
  <c r="G24" i="6"/>
  <c r="H8" i="6"/>
  <c r="G17" i="6"/>
  <c r="G11" i="6"/>
  <c r="G18" i="6"/>
  <c r="G13" i="6"/>
  <c r="G21" i="6"/>
  <c r="G16" i="6"/>
  <c r="G9" i="6"/>
  <c r="G8" i="6"/>
  <c r="M5" i="6"/>
  <c r="BL31" i="4"/>
  <c r="BJ31" i="4"/>
  <c r="AC4" i="6"/>
  <c r="AC31" i="6" s="1"/>
  <c r="R31" i="6"/>
  <c r="Y10" i="6"/>
  <c r="AF4" i="6"/>
  <c r="AF31" i="6" s="1"/>
  <c r="AJ4" i="6"/>
  <c r="AK4" i="6"/>
  <c r="AK31" i="6" s="1"/>
  <c r="AL4" i="6"/>
  <c r="AL31" i="6" s="1"/>
  <c r="AM4" i="6"/>
  <c r="AM31" i="6" s="1"/>
  <c r="Z4" i="6"/>
  <c r="Z31" i="6" s="1"/>
  <c r="AA4" i="6"/>
  <c r="AA31" i="6" s="1"/>
  <c r="AQ4" i="6"/>
  <c r="AD4" i="6"/>
  <c r="AD31" i="6" s="1"/>
  <c r="Q4" i="6"/>
  <c r="AE4" i="6"/>
  <c r="AE31" i="6" s="1"/>
  <c r="Y4" i="6"/>
  <c r="F19" i="7"/>
  <c r="F27" i="7"/>
  <c r="E16" i="6" l="1"/>
  <c r="S10" i="6"/>
  <c r="BB10" i="6"/>
  <c r="BF10" i="6"/>
  <c r="Y31" i="6"/>
  <c r="G27" i="6"/>
  <c r="BX31" i="4"/>
  <c r="E10" i="6"/>
  <c r="BD31" i="4"/>
  <c r="BB31" i="4"/>
  <c r="AT31" i="4"/>
  <c r="DI31" i="4"/>
  <c r="BO31" i="4"/>
  <c r="BF31" i="4"/>
  <c r="BQ31" i="4"/>
  <c r="AX31" i="4"/>
  <c r="AV31" i="4"/>
  <c r="BH31" i="4"/>
  <c r="BS31" i="4"/>
  <c r="BU31" i="4"/>
  <c r="AI4" i="6"/>
  <c r="AZ31" i="4"/>
  <c r="CH31" i="4"/>
  <c r="BZ31" i="4"/>
  <c r="AG31" i="4"/>
  <c r="AJ31" i="6"/>
  <c r="AQ31" i="6"/>
  <c r="Q31" i="6"/>
  <c r="CF31" i="4"/>
  <c r="AR31" i="6" s="1"/>
  <c r="CB31" i="4"/>
  <c r="AE31" i="4"/>
  <c r="CD31" i="4"/>
  <c r="F9" i="7"/>
  <c r="F6" i="7"/>
  <c r="F16" i="7"/>
  <c r="AP31" i="6" l="1"/>
  <c r="G5" i="6"/>
  <c r="G10" i="6"/>
  <c r="AI5" i="6"/>
  <c r="AI10" i="6"/>
  <c r="G15" i="6"/>
  <c r="E5" i="6"/>
  <c r="BF31" i="6"/>
  <c r="DG31" i="4"/>
  <c r="Q10" i="4"/>
  <c r="J10" i="6" s="1"/>
  <c r="H11" i="6"/>
  <c r="H17" i="6"/>
  <c r="H23" i="6"/>
  <c r="H5" i="6"/>
  <c r="AO31" i="6"/>
  <c r="I19" i="4"/>
  <c r="I10" i="4"/>
  <c r="F10" i="6" s="1"/>
  <c r="BM31" i="4"/>
  <c r="F7" i="7"/>
  <c r="F26" i="7"/>
  <c r="F30" i="7"/>
  <c r="F8" i="7"/>
  <c r="F21" i="7"/>
  <c r="F22" i="7"/>
  <c r="F24" i="7"/>
  <c r="F11" i="7"/>
  <c r="F17" i="7"/>
  <c r="AS4" i="6" l="1"/>
  <c r="G4" i="4"/>
  <c r="CI31" i="4"/>
  <c r="H20" i="6"/>
  <c r="H25" i="6"/>
  <c r="H15" i="6"/>
  <c r="H27" i="6"/>
  <c r="H7" i="6"/>
  <c r="H19" i="6"/>
  <c r="H6" i="6"/>
  <c r="H14" i="6"/>
  <c r="H21" i="6"/>
  <c r="C21" i="6" s="1"/>
  <c r="H16" i="6"/>
  <c r="H13" i="6"/>
  <c r="H10" i="6"/>
  <c r="C19" i="4"/>
  <c r="F19" i="6"/>
  <c r="Q31" i="4"/>
  <c r="AI31" i="6"/>
  <c r="BQ4" i="6" l="1"/>
  <c r="BQ31" i="6" s="1"/>
  <c r="EB31" i="4" l="1"/>
  <c r="EA30" i="4"/>
  <c r="DY30" i="4"/>
  <c r="DY31" i="4" s="1"/>
  <c r="DW30" i="4"/>
  <c r="DW31" i="4" s="1"/>
  <c r="DU30" i="4"/>
  <c r="DU31" i="4" s="1"/>
  <c r="DS30" i="4"/>
  <c r="DS31" i="4" s="1"/>
  <c r="DQ30" i="4"/>
  <c r="DQ31" i="4" s="1"/>
  <c r="DO30" i="4"/>
  <c r="DO31" i="4" s="1"/>
  <c r="DM30" i="4"/>
  <c r="DM31" i="4" s="1"/>
  <c r="DK30" i="4"/>
  <c r="DK31" i="4" s="1"/>
  <c r="AC30" i="4"/>
  <c r="AA30" i="4"/>
  <c r="Y30" i="4"/>
  <c r="W31" i="4"/>
  <c r="BW30" i="4"/>
  <c r="BW31" i="4" s="1"/>
  <c r="D10" i="6" l="1"/>
  <c r="C10" i="4"/>
  <c r="C16" i="6"/>
  <c r="C19" i="6"/>
  <c r="L4" i="6"/>
  <c r="J4" i="6"/>
  <c r="I4" i="6"/>
  <c r="C10" i="6" l="1"/>
  <c r="BV5" i="6"/>
  <c r="G31" i="4"/>
  <c r="S31" i="4"/>
  <c r="O31" i="4"/>
  <c r="M31" i="4"/>
  <c r="K31" i="4"/>
  <c r="BP4" i="6" l="1"/>
  <c r="BP31" i="6" s="1"/>
  <c r="BN4" i="6"/>
  <c r="BN31" i="6" s="1"/>
  <c r="K4" i="6"/>
  <c r="BO4" i="6"/>
  <c r="BO31" i="6" s="1"/>
  <c r="EA31" i="4" l="1"/>
  <c r="BV4" i="6" l="1"/>
  <c r="E4" i="6"/>
  <c r="BM4" i="6" l="1"/>
  <c r="BM31" i="6" s="1"/>
  <c r="BL4" i="6" l="1"/>
  <c r="BL31" i="6" s="1"/>
  <c r="BK4" i="6"/>
  <c r="BK31" i="6" s="1"/>
  <c r="BJ4" i="6"/>
  <c r="BJ31" i="6" s="1"/>
  <c r="BI4" i="6"/>
  <c r="BI31" i="6" s="1"/>
  <c r="BH4" i="6"/>
  <c r="BH31" i="6" s="1"/>
  <c r="BG4" i="6"/>
  <c r="BG31" i="6" s="1"/>
  <c r="P4" i="6"/>
  <c r="O4" i="6"/>
  <c r="N4" i="6"/>
  <c r="L31" i="6" l="1"/>
  <c r="P31" i="6"/>
  <c r="O31" i="6"/>
  <c r="N31" i="6"/>
  <c r="AC31" i="4"/>
  <c r="Y31" i="4"/>
  <c r="AA31" i="4"/>
  <c r="M4" i="6"/>
  <c r="M31" i="6" s="1"/>
  <c r="G4" i="6"/>
  <c r="G31" i="6" s="1"/>
  <c r="H4" i="6"/>
  <c r="H31" i="6" s="1"/>
  <c r="E31" i="6"/>
  <c r="I31" i="6"/>
  <c r="J31" i="6"/>
  <c r="AN4" i="6"/>
  <c r="AN31" i="6" s="1"/>
  <c r="K31" i="6"/>
  <c r="E31" i="4" l="1"/>
  <c r="E30" i="9" l="1"/>
  <c r="E29" i="9"/>
  <c r="AI31" i="4" l="1"/>
  <c r="AK31" i="4"/>
  <c r="AQ31" i="4"/>
  <c r="AM31" i="4"/>
  <c r="T4" i="6"/>
  <c r="T31" i="6" s="1"/>
  <c r="W4" i="6"/>
  <c r="W31" i="6" s="1"/>
  <c r="AR4" i="4"/>
  <c r="E4" i="4" s="1"/>
  <c r="U4" i="6"/>
  <c r="U31" i="6" s="1"/>
  <c r="V4" i="6"/>
  <c r="V31" i="6" s="1"/>
  <c r="S4" i="6"/>
  <c r="S31" i="6" s="1"/>
  <c r="I18" i="4" l="1"/>
  <c r="C18" i="4" s="1"/>
  <c r="I22" i="4"/>
  <c r="I29" i="4"/>
  <c r="X4" i="6"/>
  <c r="AR31" i="4"/>
  <c r="BB8" i="6"/>
  <c r="I8" i="4"/>
  <c r="AO31" i="4"/>
  <c r="F18" i="6" l="1"/>
  <c r="C18" i="6" s="1"/>
  <c r="BB18" i="6"/>
  <c r="BB29" i="6"/>
  <c r="BB22" i="6"/>
  <c r="I14" i="4"/>
  <c r="BB14" i="6"/>
  <c r="F29" i="6"/>
  <c r="C29" i="6" s="1"/>
  <c r="C29" i="4"/>
  <c r="BB7" i="6"/>
  <c r="I7" i="4"/>
  <c r="F22" i="6"/>
  <c r="C22" i="6" s="1"/>
  <c r="C22" i="4"/>
  <c r="BB27" i="6"/>
  <c r="I27" i="4"/>
  <c r="C4" i="4"/>
  <c r="D4" i="6"/>
  <c r="F8" i="6"/>
  <c r="C8" i="6" s="1"/>
  <c r="C8" i="4"/>
  <c r="I4" i="4"/>
  <c r="F4" i="6" s="1"/>
  <c r="BB4" i="6"/>
  <c r="BB13" i="6" l="1"/>
  <c r="I13" i="4"/>
  <c r="I24" i="4"/>
  <c r="BB24" i="6"/>
  <c r="BA31" i="6"/>
  <c r="BB5" i="6"/>
  <c r="CZ31" i="4"/>
  <c r="I5" i="4"/>
  <c r="BB23" i="6"/>
  <c r="I23" i="4"/>
  <c r="F27" i="6"/>
  <c r="C27" i="6" s="1"/>
  <c r="C27" i="4"/>
  <c r="BB17" i="6"/>
  <c r="I17" i="4"/>
  <c r="BB26" i="6"/>
  <c r="I26" i="4"/>
  <c r="C14" i="4"/>
  <c r="F14" i="6"/>
  <c r="C14" i="6" s="1"/>
  <c r="I15" i="4"/>
  <c r="BB15" i="6"/>
  <c r="F7" i="6"/>
  <c r="C7" i="6" s="1"/>
  <c r="C7" i="4"/>
  <c r="BB11" i="6"/>
  <c r="I11" i="4"/>
  <c r="BB9" i="6"/>
  <c r="I9" i="4"/>
  <c r="BB28" i="6"/>
  <c r="I28" i="4"/>
  <c r="I25" i="4"/>
  <c r="BB25" i="6"/>
  <c r="C4" i="6"/>
  <c r="D31" i="6"/>
  <c r="BB20" i="6"/>
  <c r="I20" i="4"/>
  <c r="BB12" i="6"/>
  <c r="I12" i="4"/>
  <c r="BB6" i="6"/>
  <c r="I6" i="4"/>
  <c r="F13" i="6" l="1"/>
  <c r="C13" i="6" s="1"/>
  <c r="D7" i="9" s="1"/>
  <c r="C13" i="4"/>
  <c r="C17" i="4"/>
  <c r="F17" i="6"/>
  <c r="C17" i="6" s="1"/>
  <c r="D16" i="9" s="1"/>
  <c r="F23" i="6"/>
  <c r="C23" i="6" s="1"/>
  <c r="D22" i="9" s="1"/>
  <c r="C23" i="4"/>
  <c r="F6" i="6"/>
  <c r="C6" i="6" s="1"/>
  <c r="D9" i="9" s="1"/>
  <c r="C6" i="4"/>
  <c r="F28" i="6"/>
  <c r="C28" i="6" s="1"/>
  <c r="D27" i="9" s="1"/>
  <c r="C28" i="4"/>
  <c r="C9" i="4"/>
  <c r="F9" i="6"/>
  <c r="C9" i="6" s="1"/>
  <c r="D6" i="9" s="1"/>
  <c r="C11" i="4"/>
  <c r="F11" i="6"/>
  <c r="C11" i="6" s="1"/>
  <c r="I31" i="4"/>
  <c r="C5" i="4"/>
  <c r="F5" i="6"/>
  <c r="F12" i="6"/>
  <c r="C12" i="6" s="1"/>
  <c r="D11" i="9" s="1"/>
  <c r="C12" i="4"/>
  <c r="C20" i="4"/>
  <c r="F20" i="6"/>
  <c r="C20" i="6" s="1"/>
  <c r="D26" i="9" s="1"/>
  <c r="F15" i="6"/>
  <c r="C15" i="6" s="1"/>
  <c r="C15" i="4"/>
  <c r="F24" i="6"/>
  <c r="C24" i="6" s="1"/>
  <c r="C24" i="4"/>
  <c r="C26" i="4"/>
  <c r="F26" i="6"/>
  <c r="C26" i="6" s="1"/>
  <c r="F25" i="6"/>
  <c r="C25" i="6" s="1"/>
  <c r="C25" i="4"/>
  <c r="D21" i="9" l="1"/>
  <c r="D10" i="9"/>
  <c r="D15" i="9"/>
  <c r="D19" i="9"/>
  <c r="D8" i="9"/>
  <c r="D5" i="9"/>
  <c r="D18" i="9"/>
  <c r="D14" i="9"/>
  <c r="D17" i="9"/>
  <c r="D12" i="9"/>
  <c r="D25" i="9"/>
  <c r="D13" i="9"/>
  <c r="D20" i="9"/>
  <c r="F31" i="6"/>
  <c r="C5" i="6"/>
  <c r="D4" i="9" s="1"/>
  <c r="D28" i="9" l="1"/>
  <c r="D24" i="9"/>
  <c r="D23" i="9"/>
  <c r="E4" i="9" l="1"/>
  <c r="E16" i="9"/>
  <c r="E24" i="9"/>
  <c r="E28" i="9"/>
  <c r="E12" i="9"/>
  <c r="E25" i="9"/>
  <c r="E27" i="9"/>
  <c r="E23" i="9"/>
  <c r="E14" i="9"/>
  <c r="E19" i="9"/>
  <c r="E8" i="9"/>
  <c r="E10" i="9"/>
  <c r="E26" i="9"/>
  <c r="E11" i="9"/>
  <c r="E22" i="9"/>
  <c r="E5" i="9"/>
  <c r="E13" i="9"/>
  <c r="E6" i="9"/>
  <c r="E17" i="9"/>
  <c r="E21" i="9"/>
  <c r="E7" i="9"/>
  <c r="E15" i="9"/>
  <c r="E9" i="9"/>
  <c r="E20" i="9"/>
  <c r="E1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Кенго</author>
  </authors>
  <commentList>
    <comment ref="C3" authorId="0" shapeId="0" xr:uid="{00000000-0006-0000-0200-000001000000}">
      <text>
        <r>
          <rPr>
            <sz val="9"/>
            <color indexed="81"/>
            <rFont val="Tahoma"/>
            <family val="2"/>
            <charset val="204"/>
          </rPr>
          <t>скрыть</t>
        </r>
      </text>
    </comment>
    <comment ref="E3" authorId="0" shapeId="0" xr:uid="{00000000-0006-0000-0200-000002000000}">
      <text>
        <r>
          <rPr>
            <sz val="9"/>
            <color indexed="81"/>
            <rFont val="Tahoma"/>
            <family val="2"/>
            <charset val="204"/>
          </rPr>
          <t>скрыть</t>
        </r>
      </text>
    </comment>
    <comment ref="F3" authorId="0" shapeId="0" xr:uid="{00000000-0006-0000-0200-000003000000}">
      <text>
        <r>
          <rPr>
            <sz val="9"/>
            <color indexed="81"/>
            <rFont val="Tahoma"/>
            <family val="2"/>
            <charset val="204"/>
          </rPr>
          <t>скрыть</t>
        </r>
      </text>
    </comment>
    <comment ref="G3" authorId="0" shapeId="0" xr:uid="{00000000-0006-0000-0200-000004000000}">
      <text>
        <r>
          <rPr>
            <sz val="9"/>
            <color indexed="81"/>
            <rFont val="Tahoma"/>
            <family val="2"/>
            <charset val="204"/>
          </rPr>
          <t>скрыть</t>
        </r>
      </text>
    </comment>
    <comment ref="I3" authorId="0" shapeId="0" xr:uid="{F3C1A52B-8C73-40A4-8647-0AF945B16823}">
      <text>
        <r>
          <rPr>
            <sz val="9"/>
            <color indexed="81"/>
            <rFont val="Tahoma"/>
            <family val="2"/>
            <charset val="204"/>
          </rPr>
          <t>скрыть</t>
        </r>
      </text>
    </comment>
    <comment ref="J3" authorId="0" shapeId="0" xr:uid="{00F46DE3-86C3-41CF-95A6-D8349DEF28B0}">
      <text>
        <r>
          <rPr>
            <sz val="9"/>
            <color indexed="81"/>
            <rFont val="Tahoma"/>
            <family val="2"/>
            <charset val="204"/>
          </rPr>
          <t>скрыть</t>
        </r>
      </text>
    </comment>
    <comment ref="K3" authorId="0" shapeId="0" xr:uid="{87DCA416-41B1-484A-BFB0-6DF4CB391BC7}">
      <text>
        <r>
          <rPr>
            <sz val="9"/>
            <color indexed="81"/>
            <rFont val="Tahoma"/>
            <family val="2"/>
            <charset val="204"/>
          </rPr>
          <t>скрыть</t>
        </r>
      </text>
    </comment>
  </commentList>
</comments>
</file>

<file path=xl/sharedStrings.xml><?xml version="1.0" encoding="utf-8"?>
<sst xmlns="http://schemas.openxmlformats.org/spreadsheetml/2006/main" count="1897" uniqueCount="896">
  <si>
    <t>ИТОГО баллов</t>
  </si>
  <si>
    <t>Правильный ответ (один из вариантов)</t>
  </si>
  <si>
    <t>Итого по вопросам:</t>
  </si>
  <si>
    <t>Место</t>
  </si>
  <si>
    <t>Команда</t>
  </si>
  <si>
    <t>1.</t>
  </si>
  <si>
    <t>2.</t>
  </si>
  <si>
    <t>3.</t>
  </si>
  <si>
    <t>4.</t>
  </si>
  <si>
    <t>5.</t>
  </si>
  <si>
    <t>6.</t>
  </si>
  <si>
    <t>7.</t>
  </si>
  <si>
    <t>8.</t>
  </si>
  <si>
    <t>9.</t>
  </si>
  <si>
    <t>10.</t>
  </si>
  <si>
    <t>Максимум баллов</t>
  </si>
  <si>
    <t>Итого сколько команд (в среднем) взяли вопрос:</t>
  </si>
  <si>
    <t>Баллы</t>
  </si>
  <si>
    <t>"</t>
  </si>
  <si>
    <t>кратко</t>
  </si>
  <si>
    <t>предв.место</t>
  </si>
  <si>
    <t>штрафы и бонусы</t>
  </si>
  <si>
    <t>шт + бон</t>
  </si>
  <si>
    <t>1.1.</t>
  </si>
  <si>
    <t>1.3.</t>
  </si>
  <si>
    <t>1.4.</t>
  </si>
  <si>
    <t>1.5.</t>
  </si>
  <si>
    <t>1.2.</t>
  </si>
  <si>
    <t>Книжные черви</t>
  </si>
  <si>
    <t>Мыслители</t>
  </si>
  <si>
    <t>Брянская область</t>
  </si>
  <si>
    <t>Мыслители - Брянская область</t>
  </si>
  <si>
    <t>Завтра будет</t>
  </si>
  <si>
    <t>Смоленская область, Десногорск</t>
  </si>
  <si>
    <t>Завтра будет - Смоленская область, Десногорск</t>
  </si>
  <si>
    <t>Весёлые Остроумные Интеллектуалы</t>
  </si>
  <si>
    <t>Воронежская область</t>
  </si>
  <si>
    <t>Весёлые Остроумные Интеллектуалы - Воронежская область</t>
  </si>
  <si>
    <t>Московская область, Егорьевск</t>
  </si>
  <si>
    <t>Московская область, Балашиха</t>
  </si>
  <si>
    <t>Москва</t>
  </si>
  <si>
    <t>Московская область, Воскресенск</t>
  </si>
  <si>
    <t>Эдельвейс</t>
  </si>
  <si>
    <t>Московская область, Подольск</t>
  </si>
  <si>
    <t>Эдельвейс - Московская область, Подольск</t>
  </si>
  <si>
    <t>Тамбовская область</t>
  </si>
  <si>
    <t>Тамбовский волк - Тамбовская область</t>
  </si>
  <si>
    <t>Профессиональные дилетанты</t>
  </si>
  <si>
    <t>Звезда</t>
  </si>
  <si>
    <t>"Мыслители" - Брянская область</t>
  </si>
  <si>
    <t>"Весёлые Остроумные Интеллектуалы" - Воронежская область</t>
  </si>
  <si>
    <t>"Эдельвейс" - Московская область, Подольск</t>
  </si>
  <si>
    <t>Случайные пассажиры</t>
  </si>
  <si>
    <t>Липецкая область</t>
  </si>
  <si>
    <t>Случайные пассажиры - Липецкая область</t>
  </si>
  <si>
    <t>Рязанская область</t>
  </si>
  <si>
    <t>Профессиональные дилетанты - Рязанская область</t>
  </si>
  <si>
    <t>Неунывающие оптимисты</t>
  </si>
  <si>
    <t>Калужская область</t>
  </si>
  <si>
    <t>Неунывающие оптимисты - Калужская область</t>
  </si>
  <si>
    <t>"Случайные пассажиры" - Липецкая область</t>
  </si>
  <si>
    <t>"Профессиональные дилетанты" - Рязанская область</t>
  </si>
  <si>
    <t>"Неунывающие оптимисты" - Калужская область</t>
  </si>
  <si>
    <t>Московская область, Серпухов</t>
  </si>
  <si>
    <t>Звезда - Московская область, Серпухов</t>
  </si>
  <si>
    <t>"Звезда" - Московская область, Серпухов</t>
  </si>
  <si>
    <t>Феникс</t>
  </si>
  <si>
    <t>Феникс - Москва</t>
  </si>
  <si>
    <t>"Феникс" - Москва</t>
  </si>
  <si>
    <t>старт</t>
  </si>
  <si>
    <t>название</t>
  </si>
  <si>
    <t>старт в 13-00, ДЗ</t>
  </si>
  <si>
    <t>старт в 12-00, ДЗ</t>
  </si>
  <si>
    <t>старт в 10-00, ДЗ</t>
  </si>
  <si>
    <t>старт в 16-00, ДЗ</t>
  </si>
  <si>
    <t>старт в 18-00, ДЗ</t>
  </si>
  <si>
    <t>старт в 20-00, ДЗ</t>
  </si>
  <si>
    <t>старт в 14-00, ДЗ</t>
  </si>
  <si>
    <t>Самовар</t>
  </si>
  <si>
    <t>старт в 19-00, ДЗ</t>
  </si>
  <si>
    <t>Слава - Московская область, Лыткарино</t>
  </si>
  <si>
    <t>Московская область, Лыткарино</t>
  </si>
  <si>
    <t>Слава</t>
  </si>
  <si>
    <t>Владимирская область</t>
  </si>
  <si>
    <t>Книжные черви - Владимирская область</t>
  </si>
  <si>
    <t>Старт в 10-00</t>
  </si>
  <si>
    <t>Плат узорный! - Московская область, Павловский Посад</t>
  </si>
  <si>
    <t>Московская область, Павловский Посад</t>
  </si>
  <si>
    <t>Плат узорный!</t>
  </si>
  <si>
    <t>Дружные</t>
  </si>
  <si>
    <t>Старт в 12-00</t>
  </si>
  <si>
    <t>Дружные - Московская область, Егорьевск</t>
  </si>
  <si>
    <t>Видновчане - Московская область, Ленинский р-н</t>
  </si>
  <si>
    <t>Московская область, Ленинский р-н</t>
  </si>
  <si>
    <t>Видновчане</t>
  </si>
  <si>
    <t>Мыслитель</t>
  </si>
  <si>
    <t>Мыслитель - Московская область, Лотошино</t>
  </si>
  <si>
    <t>Московская область, Лотошино</t>
  </si>
  <si>
    <t>Летучий Голландец - Московская область, Протвино</t>
  </si>
  <si>
    <t>Старт в 19-00</t>
  </si>
  <si>
    <t>Московская область, Протвино</t>
  </si>
  <si>
    <t>Летучий Голландец</t>
  </si>
  <si>
    <t>Город Чайковского - Московская область, Клин</t>
  </si>
  <si>
    <t>Московская область, Клин</t>
  </si>
  <si>
    <t>Город Чайковского</t>
  </si>
  <si>
    <t>Огонёк - Московская область, Бронницы</t>
  </si>
  <si>
    <t>Старт в 20-00</t>
  </si>
  <si>
    <t>Московская область, Бронницы</t>
  </si>
  <si>
    <t>Огонёк</t>
  </si>
  <si>
    <t>Середа - Ивановская область</t>
  </si>
  <si>
    <t>Ивановская область</t>
  </si>
  <si>
    <t>Середа</t>
  </si>
  <si>
    <t>Покорители вершин - Московская область, Раменское</t>
  </si>
  <si>
    <t>Старт в 15-00</t>
  </si>
  <si>
    <t>Московская область, Раменское</t>
  </si>
  <si>
    <t>Покорители вершин</t>
  </si>
  <si>
    <t>Самовар - Московская область, Ивантеевка</t>
  </si>
  <si>
    <t>Московская область, Ивантеевка</t>
  </si>
  <si>
    <t>Михайловские - Рязанская область, Михайловский р-н</t>
  </si>
  <si>
    <t>Рязанская область, Михайловский р-н</t>
  </si>
  <si>
    <t>Михайловские</t>
  </si>
  <si>
    <t>Свои 31 - Белгородская область, Старый Оскол</t>
  </si>
  <si>
    <t>Белгородская область, Старый Оскол</t>
  </si>
  <si>
    <t>Свои 31</t>
  </si>
  <si>
    <t>В гостях у сказки! - Московская область, Балашиха</t>
  </si>
  <si>
    <t>В гостях у сказки!</t>
  </si>
  <si>
    <t>Ума палата - Курская область</t>
  </si>
  <si>
    <t>Курская область</t>
  </si>
  <si>
    <t>Ума палата</t>
  </si>
  <si>
    <t>Тамбовские волки</t>
  </si>
  <si>
    <t>Категория</t>
  </si>
  <si>
    <t>Вопрос</t>
  </si>
  <si>
    <t>Ответ</t>
  </si>
  <si>
    <t>на сайте</t>
  </si>
  <si>
    <t>Комментарий</t>
  </si>
  <si>
    <t>Один мужик</t>
  </si>
  <si>
    <t>Заголовок</t>
  </si>
  <si>
    <t>2.2.</t>
  </si>
  <si>
    <t>3.3.</t>
  </si>
  <si>
    <t>команда</t>
  </si>
  <si>
    <t>н</t>
  </si>
  <si>
    <t>3.2.</t>
  </si>
  <si>
    <t>2.3.</t>
  </si>
  <si>
    <t>2.1.</t>
  </si>
  <si>
    <t>3.1.</t>
  </si>
  <si>
    <t>3.6.</t>
  </si>
  <si>
    <t>3.4.</t>
  </si>
  <si>
    <t>3.5.</t>
  </si>
  <si>
    <t>Ведущий</t>
  </si>
  <si>
    <t>Ладья</t>
  </si>
  <si>
    <t>Ладья - Тверская область</t>
  </si>
  <si>
    <t>Тверская область</t>
  </si>
  <si>
    <t>…</t>
  </si>
  <si>
    <t>команды</t>
  </si>
  <si>
    <t>н по записи</t>
  </si>
  <si>
    <t>регион</t>
  </si>
  <si>
    <t>полное название</t>
  </si>
  <si>
    <t>команда-регион</t>
  </si>
  <si>
    <t>нет ДЗ</t>
  </si>
  <si>
    <t>7.1.</t>
  </si>
  <si>
    <t>7.2.</t>
  </si>
  <si>
    <t>7.3.</t>
  </si>
  <si>
    <t>10.1)</t>
  </si>
  <si>
    <t>10.1.</t>
  </si>
  <si>
    <t>10.2.</t>
  </si>
  <si>
    <t>10.3.</t>
  </si>
  <si>
    <t>10.4.</t>
  </si>
  <si>
    <t>10.5.</t>
  </si>
  <si>
    <t>10.6.</t>
  </si>
  <si>
    <t>10.7.</t>
  </si>
  <si>
    <t>10.8.</t>
  </si>
  <si>
    <t>10.9.</t>
  </si>
  <si>
    <t>10.10.</t>
  </si>
  <si>
    <t>10.11.</t>
  </si>
  <si>
    <t>10.12.</t>
  </si>
  <si>
    <t>10.13.</t>
  </si>
  <si>
    <t>"Мыслитель" - Московская область, Лотошино</t>
  </si>
  <si>
    <t>"Ладья" - Тверская область</t>
  </si>
  <si>
    <t>"Дружные" - Московская область, Егорьевск</t>
  </si>
  <si>
    <t>"Видновчане" - Московская область, Ленинский р-н</t>
  </si>
  <si>
    <t>"Михайловские" - Рязанская область, Михайловский р-н</t>
  </si>
  <si>
    <t>"Тамбовские волки" - Тамбовская область</t>
  </si>
  <si>
    <t>"Книжные черви" - Владимирская область</t>
  </si>
  <si>
    <t>"Слава" - Московская область, Лыткарино</t>
  </si>
  <si>
    <t>"Свои 31" - Белгородская область, Старый Оскол</t>
  </si>
  <si>
    <t>коврик</t>
  </si>
  <si>
    <t>Пьяная вишня</t>
  </si>
  <si>
    <t>Сельдь под шубой</t>
  </si>
  <si>
    <t>Картофель в мундире</t>
  </si>
  <si>
    <t>Мозги ткача</t>
  </si>
  <si>
    <t>Дамские пальчики</t>
  </si>
  <si>
    <t>Парижская грудь</t>
  </si>
  <si>
    <t>Мавр в рубашке</t>
  </si>
  <si>
    <t>Гробовая доска</t>
  </si>
  <si>
    <t>Имам в обмороке</t>
  </si>
  <si>
    <t>Муравьи взбираются на дерево</t>
  </si>
  <si>
    <t>Дьяволы на лошадях</t>
  </si>
  <si>
    <t>Жаба в норке</t>
  </si>
  <si>
    <t>Солнечногорск</t>
  </si>
  <si>
    <t>Электрогорск</t>
  </si>
  <si>
    <t>номер в списке</t>
  </si>
  <si>
    <t>31</t>
  </si>
  <si>
    <t>32</t>
  </si>
  <si>
    <t>"Виктория – Union Industrials" - Московская область, Воскресенск</t>
  </si>
  <si>
    <t>Виктория – Union Industrials</t>
  </si>
  <si>
    <t>Виктория – Union Industrials - Московская область, Воскресенск</t>
  </si>
  <si>
    <t>Список команд "Знатоки ВОИ 2023"</t>
  </si>
  <si>
    <t>"Знатоки ВОИ 2023"</t>
  </si>
  <si>
    <t>домашнее задание "Знатоки ВОИ 2023"</t>
  </si>
  <si>
    <t>Результаты "Онлайн-турнира 2023"</t>
  </si>
  <si>
    <t>"Онлайн-турнир 2023"</t>
  </si>
  <si>
    <t>Ответы "Онлайн-турнир 2023"</t>
  </si>
  <si>
    <t>старт в 12-00, Нет ДЗ</t>
  </si>
  <si>
    <t>старт в 19-30, ДЗ</t>
  </si>
  <si>
    <t>Буревестник - Луганская область</t>
  </si>
  <si>
    <t>Луганская область</t>
  </si>
  <si>
    <t>Буревестник</t>
  </si>
  <si>
    <t>старт в 17-00, ДЗ</t>
  </si>
  <si>
    <t>КУПИНА-Н</t>
  </si>
  <si>
    <t>КУПИНА-Н - Московская область, Балашиха</t>
  </si>
  <si>
    <t>старт в 11-00, ДЗ</t>
  </si>
  <si>
    <t>Белая соФФа - Тамбовская область</t>
  </si>
  <si>
    <t>Белая соФФа</t>
  </si>
  <si>
    <t>Тамбовские волки - Моршанск - Тамбовская область, Моршанск</t>
  </si>
  <si>
    <t>Тамбовская область, Моршанск</t>
  </si>
  <si>
    <t>Тамбовские волки - Моршанск</t>
  </si>
  <si>
    <t>Дружные, Видновчане</t>
  </si>
  <si>
    <t>1 шесть слов</t>
  </si>
  <si>
    <t>2 Быки и коровы</t>
  </si>
  <si>
    <t>3 Один мужик</t>
  </si>
  <si>
    <t>4 Русская классика</t>
  </si>
  <si>
    <t>6 2 2 2 (Roman Edition)</t>
  </si>
  <si>
    <t>7 Гадание по картинке</t>
  </si>
  <si>
    <t>8. Простые люди</t>
  </si>
  <si>
    <t>9. Пиво Пит, водка Жрат</t>
  </si>
  <si>
    <t>10. Фейковый коврик</t>
  </si>
  <si>
    <t>10х10</t>
  </si>
  <si>
    <t>10х13</t>
  </si>
  <si>
    <t>После нас хоть потоп</t>
  </si>
  <si>
    <t>Главная проблема цитат в интернете в том что люди сразу верят в их подлинность</t>
  </si>
  <si>
    <t>Кто к нам с мечом придёт от него и погибнет</t>
  </si>
  <si>
    <t>Кто в молодости не был революционером тот лишён сердца кто в зрелости не стал консерватором тот лишён ума</t>
  </si>
  <si>
    <t>В здоровом теле здоровый дух</t>
  </si>
  <si>
    <t>Если у них нет хлеба пусть едят пирожные</t>
  </si>
  <si>
    <t>Иногда сигара это просто сигара</t>
  </si>
  <si>
    <t>Любая кухарка может управлять государством</t>
  </si>
  <si>
    <t>Я не согласен ни с одним словом которое вы говорите но готов умереть за ваше право это говорить</t>
  </si>
  <si>
    <t>В России две беды дураки и дороги</t>
  </si>
  <si>
    <t>Сначала они тебя не замечают потом смеются над тобой затем борются с тобой а потом ты побеждаешь</t>
  </si>
  <si>
    <t>Сталин принял Россию с сохой а оставил с атомной бомбой</t>
  </si>
  <si>
    <t>Исключение только подтверждает правило</t>
  </si>
  <si>
    <t>7х3</t>
  </si>
  <si>
    <t>1.6.</t>
  </si>
  <si>
    <t>1.7.</t>
  </si>
  <si>
    <t>1.8.</t>
  </si>
  <si>
    <t>1.9.</t>
  </si>
  <si>
    <t>1.10.</t>
  </si>
  <si>
    <t>1х10</t>
  </si>
  <si>
    <t>1.11.</t>
  </si>
  <si>
    <t>1.12.</t>
  </si>
  <si>
    <t>1.13.</t>
  </si>
  <si>
    <t>1.14.</t>
  </si>
  <si>
    <t>1.16.</t>
  </si>
  <si>
    <t>1.17.</t>
  </si>
  <si>
    <t>1.18.</t>
  </si>
  <si>
    <t>1.19.</t>
  </si>
  <si>
    <t>1.15.</t>
  </si>
  <si>
    <t>1.20.</t>
  </si>
  <si>
    <t>1х20</t>
  </si>
  <si>
    <t>1.21.</t>
  </si>
  <si>
    <t>1.22.</t>
  </si>
  <si>
    <t>1.23.</t>
  </si>
  <si>
    <t>1.25.</t>
  </si>
  <si>
    <t>1.24.</t>
  </si>
  <si>
    <t>1х25</t>
  </si>
  <si>
    <t>Быки и Коровы 5 букв</t>
  </si>
  <si>
    <t>ходы</t>
  </si>
  <si>
    <t>Быки и Коровы 6 букв</t>
  </si>
  <si>
    <t>Быки и Коровы 7 букв</t>
  </si>
  <si>
    <t>итог ходы</t>
  </si>
  <si>
    <t>3.7.</t>
  </si>
  <si>
    <t>3.8.</t>
  </si>
  <si>
    <t>3х8</t>
  </si>
  <si>
    <t>Сталин принял россию с сохой а оставил с атомной бомбой</t>
  </si>
  <si>
    <t>прялка, сын, бочка, лебедь, белка, корабль</t>
  </si>
  <si>
    <t>юноша, розыск, дуэль, экстернат, смерть, королева</t>
  </si>
  <si>
    <t>странствие, купец, путь, любопытство, тоска, памятник</t>
  </si>
  <si>
    <t>иудаизм, стресс, африка, павианы, львы, эпидемия</t>
  </si>
  <si>
    <t>механизм, человек, ножницы, боггс, ким, снег</t>
  </si>
  <si>
    <t>дом, кукла, дверь, пуговицы, кот, тюльпаны</t>
  </si>
  <si>
    <t>картина, картина, картина, картина, картина, картина</t>
  </si>
  <si>
    <t>зима, снег, весна, подружки, костер, облако</t>
  </si>
  <si>
    <t>лев, лань, кони, вепрь, птица, бык</t>
  </si>
  <si>
    <t>потомок, переезд, отчисление, дизайн, путешествия, вк</t>
  </si>
  <si>
    <t>венеция, юрист, священнослужитель, любовь, свобода, путешествия</t>
  </si>
  <si>
    <t>речка, освобождение, знакомство, чудеса, путешествия, брат</t>
  </si>
  <si>
    <t>находка, обогащение, пати, похищение, освобождение, свадьба</t>
  </si>
  <si>
    <t>капитан, лом, яхта, гангстеры, венера, победа</t>
  </si>
  <si>
    <t>пленение, объединение, пояс, великий, орел, день</t>
  </si>
  <si>
    <t>девяностые, ларёк, маркетинг, пчеловодство, иштар, пепси</t>
  </si>
  <si>
    <t>москва, сирия, болезнь, роман, рекорд, оскар</t>
  </si>
  <si>
    <t>деревня, коллектив, звезда, вокзал, шайка, замок</t>
  </si>
  <si>
    <t>доброта, сувенир, цветок, крепость, животное, счастье</t>
  </si>
  <si>
    <t>ложка, дети, любовь, рыба, трагедия, блёстка</t>
  </si>
  <si>
    <t>пляж, вкуснятина, погоня, снегурочка, музей, фиаско</t>
  </si>
  <si>
    <t>улица, фонарь, младенец, замок, дверь, пëс</t>
  </si>
  <si>
    <t>отомстить, преследование, индейцы, бог, война, возвращение</t>
  </si>
  <si>
    <t>сейф, напарник, рыжий, машина, отец, медсестра</t>
  </si>
  <si>
    <t>метеорит, ракета, тюрьма, акции, бараны, антигравитация</t>
  </si>
  <si>
    <t>25.</t>
  </si>
  <si>
    <t>шесть слов</t>
  </si>
  <si>
    <t>Сказка о Царе Салтане</t>
  </si>
  <si>
    <t>Эраст Фандорин</t>
  </si>
  <si>
    <t>"Азазель" Акунин</t>
  </si>
  <si>
    <t>Афанасий Никитин</t>
  </si>
  <si>
    <t>Роберт Сапольски</t>
  </si>
  <si>
    <t>Роберт Сапольски, "Записки примата". (Автор =  главный герой)</t>
  </si>
  <si>
    <t>Эдвард Руки-ножницы</t>
  </si>
  <si>
    <t>Мультфильм "Коралина в стране кошмаров"</t>
  </si>
  <si>
    <t>Коралина</t>
  </si>
  <si>
    <t>Дориан Грей. Главный герой романа Оскара Уайльда "Портрет Дориана Грея"</t>
  </si>
  <si>
    <t>Дориан Грей</t>
  </si>
  <si>
    <t>Снегурочка</t>
  </si>
  <si>
    <t>Геракл</t>
  </si>
  <si>
    <t>Артемий Лебедев</t>
  </si>
  <si>
    <t>Казанова</t>
  </si>
  <si>
    <t>Старик Хоттабыч</t>
  </si>
  <si>
    <t>«Муха – Цокотуха»</t>
  </si>
  <si>
    <t>Капитан Врунгель</t>
  </si>
  <si>
    <t>(Образ бывалого моряка) Капитан Врунгель  ( Мультфильм)</t>
  </si>
  <si>
    <t>Иван III Васильевич Великий</t>
  </si>
  <si>
    <t>Вавилен Татарский</t>
  </si>
  <si>
    <t>«Старик Хотта́быч» — советская повесть-сказка Лазаря Лагина</t>
  </si>
  <si>
    <t>Родилась в Москве, два года работала переводчицей при советском генконсульстве в Сирии, у неё была онкология, занесена в Книгу рекордов России как самый плодовитый автор детективных романов (100 детективов за 10 лет), имеет книжный «Оскар»</t>
  </si>
  <si>
    <t>Дарья Донцова</t>
  </si>
  <si>
    <t>Гайдар А.П. "Тимур и его команда"</t>
  </si>
  <si>
    <t>Тимур</t>
  </si>
  <si>
    <t>Настенька из сказки "Аленький цветочек"</t>
  </si>
  <si>
    <t>Настенька</t>
  </si>
  <si>
    <t>Стойкий оловянный солдатик</t>
  </si>
  <si>
    <t>Стойкий оловянный солдатик Г.Х. Андерсена</t>
  </si>
  <si>
    <t>Волк из  м/ф «Ну, погоди»</t>
  </si>
  <si>
    <t>Волк</t>
  </si>
  <si>
    <t>Гарри Поттер</t>
  </si>
  <si>
    <t>Томас Вингфилд</t>
  </si>
  <si>
    <t>Томас Вингфилд — главный герой романа «Дочь Монтесумы» Генри Райдера Хаггарда</t>
  </si>
  <si>
    <t>Михаил</t>
  </si>
  <si>
    <t>Незнайка</t>
  </si>
  <si>
    <t>"Незнайка на Луне" - сатирический роман-сказка советского писателя Николая Носова</t>
  </si>
  <si>
    <t>"Обратная сторона луны" - российский фантастический детективный телесериал</t>
  </si>
  <si>
    <t>Один мужик называл себя доктором (хотя по факту больше калечил, чем лечил), однажды привод домой бродячей собаки едва не обернулся для него настоящим адом, и только с божьей помощью всё закончилось благополучно.</t>
  </si>
  <si>
    <t>Один мужик считал себя непризнанным художником, пока не познакомился с инопланетянином, для которого земная фауна оказалась слишком токсичной.</t>
  </si>
  <si>
    <t>Один мужик из восточной Европы хотел эмигрировать в Лондон, прилежно учил язык, законодательство и историю, но его всё равно депортировали и по дороге домой зарезали приспешники старого Абрама.</t>
  </si>
  <si>
    <t>Один мужик сражался с фашистами не на жизнь, а на смерть, но эрудированный зритель легко догадается, что за зеркальными стёклами его очков скрывается мужик из предыдущего вопроса.</t>
  </si>
  <si>
    <t>Один мужик стоял на посту, когда его завалили фашисты, но он восстал из праха и вернул свой пост, возглавив партизанскую атаку, хотя уже много лет был мёртв.</t>
  </si>
  <si>
    <t>Один мужик играл в онлайн-игру, пока не понял, что этим он приближает конец человеческой цивилизации.</t>
  </si>
  <si>
    <t>Один мужик написал книжку про то, как один мужик написал книжку про то, как одна баба читает книжку, про то, как один мужик написал книжку…</t>
  </si>
  <si>
    <t>Один мужик много лет хотел поехать в Египет, чтобы ограбить пирамиды, а когда приехал – оказалось, что нужно ехать обратно грабить храм у себя на родине. </t>
  </si>
  <si>
    <t>быки и коровы</t>
  </si>
  <si>
    <t>2.5.</t>
  </si>
  <si>
    <t>2.6.</t>
  </si>
  <si>
    <t>2.7.</t>
  </si>
  <si>
    <t>Фейковый коврик</t>
  </si>
  <si>
    <t>Русская классика</t>
  </si>
  <si>
    <t>И вновь продолжается бой</t>
  </si>
  <si>
    <t>2 2 2 (Roman Edition)</t>
  </si>
  <si>
    <t>гадание по картинке</t>
  </si>
  <si>
    <t>Простые люди</t>
  </si>
  <si>
    <t>5 И вновь продолжается бой…</t>
  </si>
  <si>
    <t>Пиво Пит, водка Жрат</t>
  </si>
  <si>
    <t>внесла</t>
  </si>
  <si>
    <t>Муха-Цокотуха</t>
  </si>
  <si>
    <t>клоун</t>
  </si>
  <si>
    <t>былина</t>
  </si>
  <si>
    <t>индейка</t>
  </si>
  <si>
    <r>
      <t>В одной далёкой-далёкой галактике авангард рабочих получил королевскую власть, вступив в морганатический брак с армией революции, тогда как племянник брата Ильича, ведомый Сталиным, Энгельсом и Марксом забрал всю славу себе, а потом всё равно уехал на запад.
Уважаемые знатоки, пожалуйста ответьте, кто из попавших в результате этих событий в красную книгу оказался г</t>
    </r>
    <r>
      <rPr>
        <sz val="7"/>
        <color rgb="FF0000FF"/>
        <rFont val="Calibri"/>
        <family val="2"/>
        <charset val="204"/>
        <scheme val="minor"/>
      </rPr>
      <t>игантом мысли</t>
    </r>
    <r>
      <rPr>
        <sz val="7"/>
        <rFont val="Calibri"/>
        <family val="2"/>
        <charset val="204"/>
        <scheme val="minor"/>
      </rPr>
      <t>?</t>
    </r>
  </si>
  <si>
    <r>
      <t xml:space="preserve">Один мужик из-за толерантности сперва лишился национальности, а после и работы на производстве резиновых изделий, докатившись в итоге до того, что остался просто одним мужиком. Больше не знаем о нём ничего, кроме имени любовницы и того, что вкусы его весьма специфичны.
Уважаемые знатоки Корана, скажите, </t>
    </r>
    <r>
      <rPr>
        <sz val="7"/>
        <color rgb="FF0000FF"/>
        <rFont val="Calibri"/>
        <family val="2"/>
        <charset val="204"/>
        <scheme val="minor"/>
      </rPr>
      <t>в каком году</t>
    </r>
    <r>
      <rPr>
        <sz val="7"/>
        <rFont val="Calibri"/>
        <family val="2"/>
        <charset val="204"/>
        <scheme val="minor"/>
      </rPr>
      <t xml:space="preserve"> этот мужик со своей любовницей делали то, что и так понятно? </t>
    </r>
  </si>
  <si>
    <r>
      <t xml:space="preserve">Однажды солнцеликий принял судьбоносное решение, и тот правый так и не стал Рабиновичем, а левый периодически оказывается то сыном сестры солнцеликого, то братом его же матери (а самому себе, получается, двоюродным дедом), что не помешало левому попытаться наставить правому рога, хотя в реальности их могли разделять чуть не два века. При взгляде же на нижнюю половину левого ясно, что его удел - болезнь, а удел правого - война (при взгляде на верхнюю ясно обратное). Тот, что слева от правого и справа от левого, по заверению автора впитал в себя крестьянина, ломового извозчика и кузнеца и потому по сравнению с первым вариантом вышел раза в три толще и вообще умудрился засветиться аж в 9-м вопросе, несмотря на паралич той части, при взгляде на которую вспоминается голод. Тут самое время добавить продукцию мельницы и тогда окажется, что солнцеликий якобы отдалённый потомок легендарного брата того, на ком правый.
Уффф... Ничего не перепутал?
Внимание, вопрос: </t>
    </r>
    <r>
      <rPr>
        <sz val="7"/>
        <color rgb="FF0000FF"/>
        <rFont val="Calibri"/>
        <family val="2"/>
        <charset val="204"/>
        <scheme val="minor"/>
      </rPr>
      <t>Кто в реальности убил</t>
    </r>
    <r>
      <rPr>
        <sz val="7"/>
        <rFont val="Calibri"/>
        <family val="2"/>
        <charset val="204"/>
        <scheme val="minor"/>
      </rPr>
      <t xml:space="preserve"> брата того, чьим отдалённым потомком по легенде является тот, кого Ведущий волюнтаристически обозвал солнцеликим?</t>
    </r>
  </si>
  <si>
    <r>
      <t xml:space="preserve">Впервые об ЭТОМ Ведущий упомянул в вопросе одного из первых онлайн-турниров (архив всегда к услугам любителей археологических раскопок). По странному стечению обстоятельств в том же году про ЭТО прознали отечественные маркетологи и применили для сравнительно честного отъёма денег у населения. Хотя, по правде говоря, им стоило озаботиться ЭТИМ двумя годами ранее, так совпадение было бы совсем полным. Но они, видимо, испугались вызвать древнее непобедимое зло из одноимённого фильма ужасов.
В любом случае, сейчас подходящий момент, чтобы загадать вопрос совсем не про ЭТО, точнее не совсем про ЭТО.
Внимание, вопрос!
</t>
    </r>
    <r>
      <rPr>
        <sz val="7"/>
        <color rgb="FF0000FF"/>
        <rFont val="Calibri"/>
        <family val="2"/>
        <charset val="204"/>
        <scheme val="minor"/>
      </rPr>
      <t>Почему</t>
    </r>
    <r>
      <rPr>
        <sz val="7"/>
        <rFont val="Calibri"/>
        <family val="2"/>
        <charset val="204"/>
        <scheme val="minor"/>
      </rPr>
      <t xml:space="preserve"> на ЭТОТ вопрос нельзя ответить </t>
    </r>
    <r>
      <rPr>
        <sz val="7"/>
        <color rgb="FF0000FF"/>
        <rFont val="Calibri"/>
        <family val="2"/>
        <charset val="204"/>
        <scheme val="minor"/>
      </rPr>
      <t>Пушкин</t>
    </r>
    <r>
      <rPr>
        <sz val="7"/>
        <rFont val="Calibri"/>
        <family val="2"/>
        <charset val="204"/>
        <scheme val="minor"/>
      </rPr>
      <t xml:space="preserve">, но можно ответить </t>
    </r>
    <r>
      <rPr>
        <sz val="7"/>
        <color rgb="FF0000FF"/>
        <rFont val="Calibri"/>
        <family val="2"/>
        <charset val="204"/>
        <scheme val="minor"/>
      </rPr>
      <t>Гоголь</t>
    </r>
    <r>
      <rPr>
        <sz val="7"/>
        <rFont val="Calibri"/>
        <family val="2"/>
        <charset val="204"/>
        <scheme val="minor"/>
      </rPr>
      <t>?</t>
    </r>
  </si>
  <si>
    <r>
      <t>Уважаемые знатоки, мы спросили у людей на улице, что они думают об одном музыкальном альбоме и вот какие ответы мы получили:
- Скрепно, провославно, сомодержавно, нородно, духоподъёмно... Святой Илья опять же.
- Снова эта политота! Вам телевизора мало?! Как вы уже своими войнами задрали!
- А чё, нормально же, вон голубь типа символ мира и всё такое.
- Вы конечно извините, но это какой-то колхоз, совершенно недостойный раздражать мои филармонические уши.
- Фактически Овидий наших дней!
- Какая звенящая пошлость! Куда только смотрят партия и правительство?! А ещё есть?
- Опять что ли Гоголь? Вроде, был уже пару вопросов назад.
Надеемся вы вспомнили и группу и её лидера, потому с долей чёрного юмора напишите</t>
    </r>
    <r>
      <rPr>
        <sz val="7"/>
        <color rgb="FF0000FF"/>
        <rFont val="Calibri"/>
        <family val="2"/>
        <charset val="204"/>
        <scheme val="minor"/>
      </rPr>
      <t xml:space="preserve"> слоган из рекламы подмосковного пива</t>
    </r>
    <r>
      <rPr>
        <sz val="7"/>
        <rFont val="Calibri"/>
        <family val="2"/>
        <charset val="204"/>
        <scheme val="minor"/>
      </rPr>
      <t xml:space="preserve">, сделавший это пиво знаменитым на всю страну. </t>
    </r>
  </si>
  <si>
    <t>Царь Салтан</t>
  </si>
  <si>
    <t>1.19. Аленький цветочек</t>
  </si>
  <si>
    <r>
      <t xml:space="preserve">1.21. </t>
    </r>
    <r>
      <rPr>
        <sz val="8"/>
        <color rgb="FF000000"/>
        <rFont val="Calibri"/>
        <family val="2"/>
        <charset val="204"/>
      </rPr>
      <t>Ну, погоди</t>
    </r>
    <r>
      <rPr>
        <sz val="8"/>
        <color indexed="8"/>
        <rFont val="Calibri"/>
        <family val="2"/>
        <charset val="204"/>
      </rPr>
      <t>!</t>
    </r>
  </si>
  <si>
    <t>Эндрю (Эндер) Виггин</t>
  </si>
  <si>
    <t>Кто идёт за Клинским?</t>
  </si>
  <si>
    <t>Старт у команд 11 ноября
10 - Плат узорный!, Неунывающие оптимисты, Середа, Весёлые Остроумные Интеллектуалы
11 - Мыслитель
12 - Белая соФФа, Мыслители, Феникс, Михайловские, Тамбовские волки, Тамбовские волки - Моршанск
13 - Ладья, Книжные черви
14 - Дружные, Видновчане
15 - 
16 - Случайные пассажиры
17 - Буревестник
18 - Звезда, КУПИНА-Н
19 - Эдельвейс, Летучий Голландец
19:30 - Свои 31
20 - Слава, Виктория – Union Industrials, Профессиональные дилетанты
Финиш у команд 12 ноября
10 - Плат узорный!, Неунывающие оптимисты, Середа, Весёлые Остроумные Интеллектуалы
11 - Мыслитель
12 - Белая соФФа, Мыслители, Феникс, Михайловские, Тамбовские волки, Тамбовские волки - Моршанск
13 - Ладья, Книжные черви
14 - Дружные, Видновчане
15 - 
16 - Случайные пассажиры
17 - Буревестник
18 - Звезда, КУПИНА-Н
19 - Эдельвейс, Летучий Голландец
19:30 - Свои 31
20 - Слава, Виктория – Union Industrials, Профессиональные дилетанты</t>
  </si>
  <si>
    <t>Речь идёт о лидере группы "Сектор Газа" Юрии Клинском и их альбоме "Ночь перед Рождеством"</t>
  </si>
  <si>
    <t>Группа сенаторов во главе с Гаем Кассием Лонгином и Марком Юнием Брутом</t>
  </si>
  <si>
    <t>Брут</t>
  </si>
  <si>
    <t>Эдвард руки-ножницы</t>
  </si>
  <si>
    <t>Князь Гвидон</t>
  </si>
  <si>
    <t>1.2. Азазель</t>
  </si>
  <si>
    <t>"Хождение за три моря" Сочинение Афанасия Никитина было первым русским произведением, точно описывающим торговое и нерелигиозное путешествие</t>
  </si>
  <si>
    <t>1.3. Хождение за три моря</t>
  </si>
  <si>
    <t>1.4. Записки примата</t>
  </si>
  <si>
    <t>главный герой романа Виктора Пелевина "Generation П"</t>
  </si>
  <si>
    <t>1.16. Generation П</t>
  </si>
  <si>
    <t>1.23. Дочь Монтесумы</t>
  </si>
  <si>
    <r>
      <t xml:space="preserve">1.24. </t>
    </r>
    <r>
      <rPr>
        <sz val="8"/>
        <color rgb="FF000000"/>
        <rFont val="Calibri"/>
        <family val="2"/>
        <charset val="204"/>
      </rPr>
      <t>Обратная сторона луны</t>
    </r>
  </si>
  <si>
    <t>Дантес</t>
  </si>
  <si>
    <t>Леонид Ильич Брежнев</t>
  </si>
  <si>
    <t>Игра Эндера</t>
  </si>
  <si>
    <t>Малевич</t>
  </si>
  <si>
    <t>Профессор Преображенский</t>
  </si>
  <si>
    <t>Сантьяго</t>
  </si>
  <si>
    <t>Сказка о царе Салтане</t>
  </si>
  <si>
    <t>Картинная галерея</t>
  </si>
  <si>
    <t>Зоопарк</t>
  </si>
  <si>
    <t>Павел Дуров</t>
  </si>
  <si>
    <t>Апостол Андрей</t>
  </si>
  <si>
    <t>Стальные клыки зверя</t>
  </si>
  <si>
    <t>Главная проблема цитат в интернете в том, что люди сразу верят в их подлинность</t>
  </si>
  <si>
    <t>Кто с мечом к нам придёт, от него и погибнет</t>
  </si>
  <si>
    <t>Кто в молодости не был революционером - у того нет сердца. Кто в зрелости не стал консерватором - тот лишён ума</t>
  </si>
  <si>
    <t>В здоровом теле - здоровый дух</t>
  </si>
  <si>
    <t>Если у них нет хлеба, пусть едят пирожные</t>
  </si>
  <si>
    <t>Иногда сигара - это просто сигара</t>
  </si>
  <si>
    <t>В России две беды - дураки и дороги</t>
  </si>
  <si>
    <t>Сначала они тебя не замечают, потом смеются над тобой, затем борются с тобой, потом ты побеждаешь</t>
  </si>
  <si>
    <t>Сталин принял Россию с сохой, а оставил с атомной бомбой</t>
  </si>
  <si>
    <t>Царь Гвидон</t>
  </si>
  <si>
    <t>Дуров</t>
  </si>
  <si>
    <t>1.18. Тимур и его команда</t>
  </si>
  <si>
    <t>Подкидыш</t>
  </si>
  <si>
    <t>Зверобой</t>
  </si>
  <si>
    <t>1.25. Незнайка на Луне</t>
  </si>
  <si>
    <t>Д. Оруэлл книга "1984"</t>
  </si>
  <si>
    <t>Кто к нам с мечом придёт, от него и погибнет</t>
  </si>
  <si>
    <t>Кто в молодости не был революционером, тот лишен сердца, кто в зрелости не стал консерватором, тот лишен ума</t>
  </si>
  <si>
    <t>Я не согласен ни с одним словом, которое вы говорите, но готов умереть за ваше право это говорить</t>
  </si>
  <si>
    <t>В России две беды: дураки и дороги</t>
  </si>
  <si>
    <t>Сначала они тебя не замечают, потом смеются над тобой, затем борются с тобой. А потом ты побеждаешь</t>
  </si>
  <si>
    <t>"Свадебный переполох" фильм</t>
  </si>
  <si>
    <t>Пётр Гринёв</t>
  </si>
  <si>
    <t>Левингстон</t>
  </si>
  <si>
    <t>Третьяков</t>
  </si>
  <si>
    <t>Маккалоу</t>
  </si>
  <si>
    <t>Дюймовочка</t>
  </si>
  <si>
    <t>Иван Данко</t>
  </si>
  <si>
    <t>Купец из сказки "Аленький цветочек</t>
  </si>
  <si>
    <t>Оловянный солдатик и Балерина</t>
  </si>
  <si>
    <t>Волк и Заяц из мультфильма "Ну, погоди!"</t>
  </si>
  <si>
    <t>Апачи</t>
  </si>
  <si>
    <t>Шерлок Холмс</t>
  </si>
  <si>
    <t>Кин-дза-дза!</t>
  </si>
  <si>
    <t>Мультфильм "Контакт"</t>
  </si>
  <si>
    <t>Майор Вихрь</t>
  </si>
  <si>
    <t>Ким Дотком</t>
  </si>
  <si>
    <t>Каин</t>
  </si>
  <si>
    <t>Киса Воробьянинов</t>
  </si>
  <si>
    <t>Вий</t>
  </si>
  <si>
    <t>Николай Кузнецов</t>
  </si>
  <si>
    <t>Дейв Лайтман</t>
  </si>
  <si>
    <t>Бенджамин Франклин Гейтс</t>
  </si>
  <si>
    <t>приключение электроника</t>
  </si>
  <si>
    <t>Форрестом Гампом</t>
  </si>
  <si>
    <t>Карл Маркс</t>
  </si>
  <si>
    <t>Кто в молодости не был революционером, тот лишён сердца, кто в зрелости не стал консерватором, тот лишён ума</t>
  </si>
  <si>
    <t>Иногда сигара, это просто - сигара</t>
  </si>
  <si>
    <t>Сначала они тебя не замечают, потом смеются над тобой, затем борются с тобой, а потом ты побеждаешь</t>
  </si>
  <si>
    <t>Терминатор</t>
  </si>
  <si>
    <t>Восток-Запад</t>
  </si>
  <si>
    <t>Дейв Лайтмен, фильм "Военные игры"</t>
  </si>
  <si>
    <t>Геннадий Зюганов</t>
  </si>
  <si>
    <t>Советский М/ф Контакт</t>
  </si>
  <si>
    <t>Кто к нам с мечом придет от него и погибнет</t>
  </si>
  <si>
    <t>Иногда сигара – это просто сигара</t>
  </si>
  <si>
    <t>Потому что Гоголь, является героем одноименного телесериала,вышедшего на экраны весной 2019 года про Темного всадника</t>
  </si>
  <si>
    <t>Лев Давидович Троцкий (Бронштейн)</t>
  </si>
  <si>
    <t>мультфильм " Контакт"</t>
  </si>
  <si>
    <t>Н. В. Гоголь отмечал, что египетская архитектура... массивна, но стройность и простота... с ней неразлучны, главный же ее характер-колоссальность. Он был большим ценителем готической архитектуры</t>
  </si>
  <si>
    <t>Штирлиц</t>
  </si>
  <si>
    <t>братец Иванушка из сказки "Гуси-Лебеди"</t>
  </si>
  <si>
    <t>Алоиз Макно</t>
  </si>
  <si>
    <t xml:space="preserve">Произведение Гоголя "Сорочинская ярмарка" отождествляется с маркетинговым ходом "Чёрная пятница" </t>
  </si>
  <si>
    <t>Адольф Гитлер</t>
  </si>
  <si>
    <t>Индиана Джонс</t>
  </si>
  <si>
    <t>Кто с мечом к нам придёт тот от меча и погибнет</t>
  </si>
  <si>
    <t>Мастер. (Мастер и Маргарита)</t>
  </si>
  <si>
    <t>сказка о царе Салтане</t>
  </si>
  <si>
    <t>Atomic Heart</t>
  </si>
  <si>
    <t>Фауст</t>
  </si>
  <si>
    <t>лётчик</t>
  </si>
  <si>
    <t>Дракула</t>
  </si>
  <si>
    <t>Алукард</t>
  </si>
  <si>
    <t>аниме "Хеллсинг"</t>
  </si>
  <si>
    <t>роман "Дракула" Брэм Стокер</t>
  </si>
  <si>
    <t>"Маленький принц" Антуан де Сент-Экзюпери</t>
  </si>
  <si>
    <t>Ленин</t>
  </si>
  <si>
    <t>стихотворение "Из бронзы Ленин. Тополя в пыли" Степан Щипачев</t>
  </si>
  <si>
    <t>Ван Мяо</t>
  </si>
  <si>
    <t>"Задача трёх тел" фантастический роман Лю Цысиня</t>
  </si>
  <si>
    <t>"Alan Wake" компьютерная игра</t>
  </si>
  <si>
    <t>Алан Уэйк</t>
  </si>
  <si>
    <t>пастух Сантьяго из Андалусии из "Алхимик" - Пауло Коэльо</t>
  </si>
  <si>
    <t>Гимли</t>
  </si>
  <si>
    <t>ГИгант Мысли Леонид Ильич "Властелин колец" Толкиен</t>
  </si>
  <si>
    <t>11.11 - всемирный день холостяка</t>
  </si>
  <si>
    <t>Аватар</t>
  </si>
  <si>
    <t>"Аватар" - фильм Дж. Кэмерон</t>
  </si>
  <si>
    <t>компьютерная игра</t>
  </si>
  <si>
    <t>цифровой серп и молот, близнецы-балерины, перчатка</t>
  </si>
  <si>
    <t>брат, Пандора, Кришну - синий аватар Вишну</t>
  </si>
  <si>
    <t>Уловка-22</t>
  </si>
  <si>
    <t>«Уловка-22» (Catch-22) — роман американского писателя Джозефа Хеллера</t>
  </si>
  <si>
    <t>бомбардировщик, М&amp;М, проститутка</t>
  </si>
  <si>
    <t>песня "Разговор у телевизора" В. Высоцкого</t>
  </si>
  <si>
    <t>История принцессы Дианы? Её любовник Доди Альфред</t>
  </si>
  <si>
    <t>Роб Коул фильм Ученик Авиценны</t>
  </si>
  <si>
    <t>Моисей</t>
  </si>
  <si>
    <t>Д"Артаньян</t>
  </si>
  <si>
    <t>Чудовище (Аленького цветочка)</t>
  </si>
  <si>
    <t>Валентин Серов (Похищение Европы) , либо Арнольд Беклин (Тайна Острова мертвых)</t>
  </si>
  <si>
    <t>Аленушка (Гуси-Лебеди)</t>
  </si>
  <si>
    <t>Аладдин</t>
  </si>
  <si>
    <t>Джонатан Уилсон</t>
  </si>
  <si>
    <t>Красавица Бель</t>
  </si>
  <si>
    <t>Вася (Огонь и воды и медные трубы)</t>
  </si>
  <si>
    <t>Михалков</t>
  </si>
  <si>
    <t>Акатава (Сердца трех)</t>
  </si>
  <si>
    <t>Янек (Четыре танкиста и собака)</t>
  </si>
  <si>
    <t>Дядя Вова (Кин-дза-дза)</t>
  </si>
  <si>
    <t>Доктор Преображенский (Собачье сердце)</t>
  </si>
  <si>
    <t>3.2. "Маленький принц" Экзюпери</t>
  </si>
  <si>
    <t>3.8. "Алхимик" Пауло Коэльо</t>
  </si>
  <si>
    <t>Потому что Гоголь был известным холостяком</t>
  </si>
  <si>
    <t>Gummy Drop!-Istanbul Конфетки!</t>
  </si>
  <si>
    <t>Красная жара</t>
  </si>
  <si>
    <t>Иван Третий</t>
  </si>
  <si>
    <t>полный список (увы, со знаками препинания)</t>
  </si>
  <si>
    <t>картинка правильная, полный список (увы, со знаками препинания)</t>
  </si>
  <si>
    <t>Аленушка "Сестрица Аленушка и братец Иванушка"</t>
  </si>
  <si>
    <t>Рапунцель</t>
  </si>
  <si>
    <t>Мцыри</t>
  </si>
  <si>
    <t>Бременские музыканты</t>
  </si>
  <si>
    <t>Чудовище из "Аленького цветочка"</t>
  </si>
  <si>
    <t>Преображенский из "Собачьего сердца"</t>
  </si>
  <si>
    <t>Эллиот из фильма "Инопланетянин"</t>
  </si>
  <si>
    <t>"Первому игроку приготовиться"</t>
  </si>
  <si>
    <t>Бриллиантовая рука</t>
  </si>
  <si>
    <t>DOOM</t>
  </si>
  <si>
    <t>Война миров</t>
  </si>
  <si>
    <t>Кто с мечом придет, от него и погибнет</t>
  </si>
  <si>
    <t>Исключение подтверждает правило</t>
  </si>
  <si>
    <t>полный список (увы, со знаками препинания), три помарки</t>
  </si>
  <si>
    <t>неполный список, забыли "в здоровом теле здоровый дух" (увы, со знаками препинания), пара помарок</t>
  </si>
  <si>
    <t>Гвидон из Сказки о царе Салтане</t>
  </si>
  <si>
    <t>Жозеф де Ля Моль</t>
  </si>
  <si>
    <t>Колумб</t>
  </si>
  <si>
    <t>Айболит</t>
  </si>
  <si>
    <t>Виннету</t>
  </si>
  <si>
    <t>Привет с большого бодуна</t>
  </si>
  <si>
    <t>Оскар Хартманн</t>
  </si>
  <si>
    <r>
      <t xml:space="preserve">3.5. </t>
    </r>
    <r>
      <rPr>
        <sz val="7"/>
        <color rgb="FF000000"/>
        <rFont val="Calibri"/>
        <family val="2"/>
        <charset val="204"/>
      </rPr>
      <t xml:space="preserve"> "Из бронзы Ленин. Тополя в пыли" Степан Щипачев</t>
    </r>
  </si>
  <si>
    <t>3.3. "Дракула" Брэм Стокер</t>
  </si>
  <si>
    <t>3.4. "Хеллсинг" аниме</t>
  </si>
  <si>
    <t>3.1. "Фауст" Гёте</t>
  </si>
  <si>
    <t>7.1. игра</t>
  </si>
  <si>
    <t>7.2.  фильм</t>
  </si>
  <si>
    <t>7.3. роман</t>
  </si>
  <si>
    <t>3.6. "Задача трёх тел" Лю Цысинь</t>
  </si>
  <si>
    <t>3.7. "Alan Wake" игра</t>
  </si>
  <si>
    <t>Главная проблема цитат в интернете в том. что люди сразу верят в их подлинность</t>
  </si>
  <si>
    <t>Кто в молодости не был революционером, тот лишен сердца. Кто в зрелости не стал консерватором, тот лишен ума</t>
  </si>
  <si>
    <t>В здоровом тебе здоровый дух</t>
  </si>
  <si>
    <t>Не согласен ни с одним словом, которое вы говорите, но готов умереть за ваше право это говорить</t>
  </si>
  <si>
    <t>полный список (увы, со знаками препинания), одна помарка</t>
  </si>
  <si>
    <t>Приключения Электроника</t>
  </si>
  <si>
    <r>
      <rPr>
        <sz val="8"/>
        <color rgb="FF0000FF"/>
        <rFont val="Calibri"/>
        <family val="2"/>
        <charset val="204"/>
      </rPr>
      <t>1860</t>
    </r>
    <r>
      <rPr>
        <sz val="8"/>
        <rFont val="Calibri"/>
        <family val="2"/>
        <charset val="204"/>
      </rPr>
      <t xml:space="preserve"> открытие фабрики калош. Фернанд Краузкоф</t>
    </r>
  </si>
  <si>
    <t>Главная проблема цитат в интернете в том что люди верят в их подлинность</t>
  </si>
  <si>
    <t>Кто с мечом к нам придет тот от него и погибнет</t>
  </si>
  <si>
    <t>Кто в молодости не был революционером тот лишен сердца кто в зрелости не стал консерватором тот лишен ума</t>
  </si>
  <si>
    <t>В здоровом теле здоровых дух</t>
  </si>
  <si>
    <t>Сначала они тебя не замечают потом смеются над тобой затем борются с тобой а потом ты их побеждаешь</t>
  </si>
  <si>
    <t>Принял Россию с сохой а оставил с атомной бомбой</t>
  </si>
  <si>
    <t>полный список, 5 помарок</t>
  </si>
  <si>
    <t>Том Бомбадил</t>
  </si>
  <si>
    <t>Салтан</t>
  </si>
  <si>
    <t>Степан Разин</t>
  </si>
  <si>
    <t>Generation «П» Пелевин</t>
  </si>
  <si>
    <t>Немо (Мультик В поисках Немо)</t>
  </si>
  <si>
    <t>мультфильм Контакт</t>
  </si>
  <si>
    <t>Чапаев</t>
  </si>
  <si>
    <t>Матрица</t>
  </si>
  <si>
    <t>фильм Мумия</t>
  </si>
  <si>
    <t>Зита и гита</t>
  </si>
  <si>
    <t>идеальный полный список с картинкой в файле</t>
  </si>
  <si>
    <t>Феликс Дзержинский</t>
  </si>
  <si>
    <t>Лапа Ягуара</t>
  </si>
  <si>
    <t>Аленький Цветочек</t>
  </si>
  <si>
    <t>Роберт Невилл из "Я легенда"</t>
  </si>
  <si>
    <t>книга Алхимик</t>
  </si>
  <si>
    <t>Ромео и Джульетта</t>
  </si>
  <si>
    <t>мальчишник в вегаасе 2</t>
  </si>
  <si>
    <t>Аленушка/аленький цветочек/</t>
  </si>
  <si>
    <t>герой из фильма режиссёра Абрама Роома</t>
  </si>
  <si>
    <t>Гвидон (сказка о царе Салтане)</t>
  </si>
  <si>
    <t>Леви Гаррисон (роман  "Возвращение бога войны")</t>
  </si>
  <si>
    <t>В России две беды дороги и дураки</t>
  </si>
  <si>
    <t>Белль из сказки «Красавица и чудовище»</t>
  </si>
  <si>
    <t>Пес из мультфильма «Жил-был Пес»</t>
  </si>
  <si>
    <t>Последний из Могикан</t>
  </si>
  <si>
    <t>Собачье сердце</t>
  </si>
  <si>
    <t>Atomic heart</t>
  </si>
  <si>
    <t>Леви Гаррисон - "Возвращение бога войны"</t>
  </si>
  <si>
    <t>Кто - то из мультфильма "Контакт"</t>
  </si>
  <si>
    <t>Главная проблема цитат в Интернете - в том, что люди сразу верят в их подлинность</t>
  </si>
  <si>
    <t>гроб</t>
  </si>
  <si>
    <t>звезда</t>
  </si>
  <si>
    <t>виктория</t>
  </si>
  <si>
    <t>Гоголь</t>
  </si>
  <si>
    <t>Джон Сноу</t>
  </si>
  <si>
    <t>Борис Годунов</t>
  </si>
  <si>
    <r>
      <t>Группа Наутилус Помпилиус, её лидер Вячеслав Бутусов, альбом "Чужая земля"
Слоган из рекламы пива "Старый мельник" - "</t>
    </r>
    <r>
      <rPr>
        <sz val="7"/>
        <color rgb="FF0000FF"/>
        <rFont val="Calibri"/>
        <family val="2"/>
        <charset val="204"/>
      </rPr>
      <t>Зима без пива-что Гибралтар без пролива</t>
    </r>
    <r>
      <rPr>
        <sz val="7"/>
        <rFont val="Calibri"/>
        <family val="2"/>
        <charset val="204"/>
      </rPr>
      <t>"</t>
    </r>
  </si>
  <si>
    <t>Эрнесто Че Гевара</t>
  </si>
  <si>
    <t>Остин Райт "Под покровом ночи"</t>
  </si>
  <si>
    <t>Фильм "Хамелеон",  2001 г.</t>
  </si>
  <si>
    <r>
      <t xml:space="preserve">в турнире опять 25. был вопрос про Чёрную пятницу. сегодня 11.11  - зелёные дни и распрадажи и всё такое.
Если отмотать на 2 года от того турнира, то дата получается вообще красивая 11.11.11
</t>
    </r>
    <r>
      <rPr>
        <sz val="7"/>
        <color rgb="FF0000FF"/>
        <rFont val="Calibri"/>
        <family val="2"/>
        <charset val="204"/>
      </rPr>
      <t>Гоголь написал  произведение !Сорочинская ярмарка", где связал продажу товаров с мистикой и ужасами</t>
    </r>
  </si>
  <si>
    <t>третья сестрица, жена царя Салтана, мать князя Гвидона</t>
  </si>
  <si>
    <t>Д’Артаньян</t>
  </si>
  <si>
    <t>Прометей</t>
  </si>
  <si>
    <t>Фёдор Розгин (из телесериала Некст)</t>
  </si>
  <si>
    <t>Джон Картер (из книги "Принцесса Марса")</t>
  </si>
  <si>
    <r>
      <t>Скорее всего картина  Три богатыря, где изображены три всадника. Белый конь - чума Чёрный - голод. Рыжий война.
Солнцеликий - Владимир Красное солнышко.
Илья Муромец встречается как герой песни группы Сектор газа из 9 вопроса. у Ильи муромца были парализованы ноги. Вспоминается поговорка, что волка ноги кормят. 
Конь Цезарь из мультика. речь о Цезаре? Тогда верный ответ - Брут</t>
    </r>
    <r>
      <rPr>
        <b/>
        <sz val="6"/>
        <rFont val="Calibri"/>
        <family val="2"/>
        <charset val="204"/>
      </rPr>
      <t xml:space="preserve">
</t>
    </r>
    <r>
      <rPr>
        <b/>
        <sz val="6"/>
        <color rgb="FF0000FF"/>
        <rFont val="Calibri"/>
        <family val="2"/>
        <charset val="204"/>
      </rPr>
      <t>Локуста</t>
    </r>
  </si>
  <si>
    <t>художник из мультфильма "Контакт"</t>
  </si>
  <si>
    <t>Профессор Преображенский ("Собачье сердце")</t>
  </si>
  <si>
    <t>египетская "Повесть о двух братьях"</t>
  </si>
  <si>
    <t>Пол: Секретный материальчик</t>
  </si>
  <si>
    <t>Хэлбой</t>
  </si>
  <si>
    <t>Капитан Америка</t>
  </si>
  <si>
    <t>Индиана Джонс (Храм Судьбы)</t>
  </si>
  <si>
    <t>Хакер Дейв Лайтмен (Военные игры) Игра Эндера</t>
  </si>
  <si>
    <t>з</t>
  </si>
  <si>
    <t>Дартаньян</t>
  </si>
  <si>
    <t>Печорин</t>
  </si>
  <si>
    <t>Марк Флавий Аквила</t>
  </si>
  <si>
    <t>Если у них нет хлеба пусть едят пироженые</t>
  </si>
  <si>
    <t>Кухарка может управлять государством</t>
  </si>
  <si>
    <t>Николай Владимирович Елизаров</t>
  </si>
  <si>
    <t>Холодное пиво - напиток богов!</t>
  </si>
  <si>
    <t>5 помарок в коврике</t>
  </si>
  <si>
    <t>1 помарка в коврике</t>
  </si>
  <si>
    <t>2 помарки в коврике</t>
  </si>
  <si>
    <t>3 помарки в коврике</t>
  </si>
  <si>
    <r>
      <t>"</t>
    </r>
    <r>
      <rPr>
        <sz val="9"/>
        <color rgb="FF0000FF"/>
        <rFont val="Calibri"/>
        <family val="2"/>
        <charset val="204"/>
      </rPr>
      <t>Кому сейчас легко?</t>
    </r>
    <r>
      <rPr>
        <sz val="9"/>
        <rFont val="Calibri"/>
        <family val="2"/>
        <charset val="204"/>
      </rPr>
      <t>"слоган пива "Очаково"</t>
    </r>
  </si>
  <si>
    <t>нацист, чье бегство от возмездия обернулось его гибелью от рук мстителей (Брюнер или К. Георг, Кисингер...)</t>
  </si>
  <si>
    <t>Серж Кларсфельд ("охотник" за фашистами, ну или кто-либо из его единомышленников)</t>
  </si>
  <si>
    <t>Эндер Виггин ("Игра Эндера")</t>
  </si>
  <si>
    <t>Итан Хоук (Джон из "Патруль времени", который успел побывать Джейн)</t>
  </si>
  <si>
    <t>"Legendary" - компьютерная игра</t>
  </si>
  <si>
    <t>Царица</t>
  </si>
  <si>
    <t>андерсен</t>
  </si>
  <si>
    <t>белль из красавица и чудовище</t>
  </si>
  <si>
    <t>маисей</t>
  </si>
  <si>
    <t>алиса в стране чудес</t>
  </si>
  <si>
    <t>малевич казимир</t>
  </si>
  <si>
    <t>дуров павел</t>
  </si>
  <si>
    <t>граф монте-кристо</t>
  </si>
  <si>
    <t>Авраам Линкольн</t>
  </si>
  <si>
    <t>Умка</t>
  </si>
  <si>
    <t>Эдмунд Певенси</t>
  </si>
  <si>
    <t>Натаниэль (Натти) Бампо</t>
  </si>
  <si>
    <t>преображенский профессор</t>
  </si>
  <si>
    <t>Контакт (мультфильм)</t>
  </si>
  <si>
    <t>Михаил Романов (Лесоруб)</t>
  </si>
  <si>
    <t>трон Кевин Флинн</t>
  </si>
  <si>
    <t>титаник</t>
  </si>
  <si>
    <t>индиана джонс</t>
  </si>
  <si>
    <t>Электроник - мальчик из чемодана Велтистов Е. С</t>
  </si>
  <si>
    <t>зита и гита</t>
  </si>
  <si>
    <t>angry birds</t>
  </si>
  <si>
    <t>любая кухарка может управлять государством</t>
  </si>
  <si>
    <t>сталин принял россию с сохой а оставил с ядерной бомбой</t>
  </si>
  <si>
    <t>в здоровом теле здоровый дух</t>
  </si>
  <si>
    <t>сначала борешься с собой а потом побеждаешь</t>
  </si>
  <si>
    <t>Владимир Красное Солнышко</t>
  </si>
  <si>
    <t>Дмитрий Донской</t>
  </si>
  <si>
    <t>Дейв из фильма "Военные игры"</t>
  </si>
  <si>
    <t>Стивен Кинг</t>
  </si>
  <si>
    <t>игра Batman: Arkham City</t>
  </si>
  <si>
    <t>«Сага о Форкосиганах»  Лоис Буджолд</t>
  </si>
  <si>
    <t>Фо́ррест Гамп</t>
  </si>
  <si>
    <t>Чернышевский</t>
  </si>
  <si>
    <r>
      <t xml:space="preserve">Солнцеликий - князь Владимир Красное Солнышко
Левый, правый и тот, что посередине - Три богатыря, в том числе, вспоминая их расположение на картине Васнецова
мультфильмы студии "Мельница" про трех богатырей.
Пока оставляем версию: князь Владимир убил Ярополка
</t>
    </r>
    <r>
      <rPr>
        <sz val="7"/>
        <color rgb="FF0000FF"/>
        <rFont val="Calibri"/>
        <family val="2"/>
        <charset val="204"/>
      </rPr>
      <t>Князь Владимир Святославович</t>
    </r>
  </si>
  <si>
    <r>
      <t xml:space="preserve">фильм ужасов "Вий" по произведению Гоголя, поэтому Гоголь, а не Пушкин.
В "Вие" чертили круг, надо покрутить это...
Турниры начались в 2012 году
</t>
    </r>
    <r>
      <rPr>
        <sz val="7"/>
        <color rgb="FF0000FF"/>
        <rFont val="Calibri"/>
        <family val="2"/>
        <charset val="204"/>
      </rPr>
      <t>В ответе и вопросе фигурирует фильм ужасов "Вий" по произведению Гоголя, поэтому Гоголь, а не Пушкин</t>
    </r>
  </si>
  <si>
    <r>
      <rPr>
        <sz val="8"/>
        <color rgb="FF0000FF"/>
        <rFont val="Calibri"/>
        <family val="2"/>
        <charset val="204"/>
      </rPr>
      <t>1985 год</t>
    </r>
    <r>
      <rPr>
        <sz val="8"/>
        <rFont val="Calibri"/>
        <family val="2"/>
        <charset val="204"/>
      </rPr>
      <t xml:space="preserve">  В этом году Фредди имел связь с Барбарой Валентин</t>
    </r>
  </si>
  <si>
    <t>Николай Петрович Резанов ("Юнона и Авось")</t>
  </si>
  <si>
    <t>Евгений Иванович Трошкин ("Джентельмены удачи")</t>
  </si>
  <si>
    <t>Хью Гласс из фильма "Выживший"</t>
  </si>
  <si>
    <t>Адам из фильма "Взрыв из прошлого"</t>
  </si>
  <si>
    <t>"Неотразимый красавчик" с Челентано</t>
  </si>
  <si>
    <t>приблизительно в 4000 г.д.н.э. Адам и Хавва съели запретный плод</t>
  </si>
  <si>
    <r>
      <rPr>
        <sz val="8"/>
        <color rgb="FF0000FF"/>
        <rFont val="Calibri"/>
        <family val="2"/>
        <charset val="204"/>
      </rPr>
      <t>Царица</t>
    </r>
    <r>
      <rPr>
        <sz val="8"/>
        <rFont val="Calibri"/>
        <family val="2"/>
        <charset val="204"/>
      </rPr>
      <t xml:space="preserve"> (была указана Сказка о царе Салтане)</t>
    </r>
  </si>
  <si>
    <t>Александр Гринев</t>
  </si>
  <si>
    <t>Алиса</t>
  </si>
  <si>
    <t>Герда</t>
  </si>
  <si>
    <r>
      <t xml:space="preserve">"Кавказская пленница" </t>
    </r>
    <r>
      <rPr>
        <sz val="8"/>
        <color rgb="FF0000FF"/>
        <rFont val="Calibri"/>
        <family val="2"/>
        <charset val="204"/>
      </rPr>
      <t>Нина</t>
    </r>
  </si>
  <si>
    <r>
      <rPr>
        <sz val="8"/>
        <color rgb="FF0000FF"/>
        <rFont val="Calibri"/>
        <family val="2"/>
        <charset val="204"/>
      </rPr>
      <t>Шабаров</t>
    </r>
    <r>
      <rPr>
        <sz val="8"/>
        <rFont val="Calibri"/>
        <family val="2"/>
        <charset val="204"/>
      </rPr>
      <t xml:space="preserve"> (фильм"Однажды в пустыне")</t>
    </r>
  </si>
  <si>
    <r>
      <rPr>
        <sz val="8"/>
        <color rgb="FF0000FF"/>
        <rFont val="Calibri"/>
        <family val="2"/>
        <charset val="204"/>
      </rPr>
      <t>Макаренко</t>
    </r>
    <r>
      <rPr>
        <sz val="8"/>
        <rFont val="Calibri"/>
        <family val="2"/>
        <charset val="204"/>
      </rPr>
      <t xml:space="preserve"> ("Педагогическая поэма")</t>
    </r>
  </si>
  <si>
    <t>Оловянный солдатик</t>
  </si>
  <si>
    <t>Чингачгук</t>
  </si>
  <si>
    <t>Жорж Милославский</t>
  </si>
  <si>
    <t>Виктория</t>
  </si>
  <si>
    <t>Абардокс</t>
  </si>
  <si>
    <t>Ярослав Мудрый</t>
  </si>
  <si>
    <t>Лапа ягуара</t>
  </si>
  <si>
    <t>герой мультфильма "Контакт" 1978г</t>
  </si>
  <si>
    <t>Самуэль Рэтчетт</t>
  </si>
  <si>
    <t>Чкалов</t>
  </si>
  <si>
    <r>
      <rPr>
        <sz val="8"/>
        <color rgb="FF0000FF"/>
        <rFont val="Calibri"/>
        <family val="2"/>
        <charset val="204"/>
      </rPr>
      <t>Дэвид Коломбо - хакер</t>
    </r>
    <r>
      <rPr>
        <sz val="8"/>
        <rFont val="Calibri"/>
        <family val="2"/>
        <charset val="204"/>
      </rPr>
      <t xml:space="preserve"> "Военные игры"</t>
    </r>
  </si>
  <si>
    <t>основные темы творчества Н.В. Гоголя</t>
  </si>
  <si>
    <t>в 633 г до нашей эры.  Женщина Шахерезада</t>
  </si>
  <si>
    <t>Брат (мужа) Пандоры Бог = Прометей (есть фильм такой)</t>
  </si>
  <si>
    <t>M&amp;M’S  - игра</t>
  </si>
  <si>
    <r>
      <t xml:space="preserve">речь о картине Васнецова "Три богатыря"
Илья Муромец был образом собирательным. Собирал его Васнецов, из конкретного крестьянина Ивана Петрова, абрамцевского кузнеца, московского ломового извозчика и проч.
нижняя часть - это кони ( и аллюзия с конями апокалипса - конь рыж, конь блед..)
продукция мельницы - мультфильмы о трех богатырях
конь Юлий - конь Алеши Поповича (а он правый на картине)
солнцеликий - Владимир Красно солнышко, который не принял на Руси Иудаизм (поэтому Алеша Попович, а не Рабинович)
Конь Юлий назван в честь Юлия Цезаря
Князь Владимир потомок Рюрика, а тот в свою очередь, по одной из легенд, происходит от Пруса, брата Юлия Цезаря.
То есть Юлий Цезарь и есть тот легендарный брат.
Его убила группа сенаторов-заговорщиков, но самый известный из убийц - Марк Юний Брут.
Ответ: </t>
    </r>
    <r>
      <rPr>
        <sz val="6"/>
        <color rgb="FF0000FF"/>
        <rFont val="Calibri"/>
        <family val="2"/>
        <charset val="204"/>
      </rPr>
      <t>Марк Юний Брут</t>
    </r>
  </si>
  <si>
    <r>
      <t xml:space="preserve">Властелин колец Фродо, ведомый Сэмом (Сталин Энгельс Маркс) получил всю славу и в конце книги уехал на закраинный запад
у Толкиена есть Алая книга об этих событиях
По Ильфу и Петрову, киса Воробьянинов - гигант мысли, отец русской демократии и особа, приближенная к императору
ну да, а Фродо - это по русски Федор
есть строчки в Горе от ума - Ждем князя Пётра Ильича, А князь уж здесь! ... Он химик, он ботаник, Князь Федор, мой племянник
</t>
    </r>
    <r>
      <rPr>
        <sz val="6"/>
        <color rgb="FF0000FF"/>
        <rFont val="Calibri"/>
        <family val="2"/>
        <charset val="204"/>
      </rPr>
      <t>Голлум</t>
    </r>
  </si>
  <si>
    <r>
      <t xml:space="preserve">11 ноября - в мире это Черная пятница, в России она впервые проводилась в 2013 году (то есть на два года позже 11.11.11) есть фильм ужасов Черная пятница
11.11.11 - это 2 2 2 Черная пятница это время распродаж
</t>
    </r>
    <r>
      <rPr>
        <sz val="7"/>
        <color rgb="FF0000FF"/>
        <rFont val="Calibri"/>
        <family val="2"/>
        <charset val="204"/>
      </rPr>
      <t>Есть интернет-гипермаркет Гоголь.ру (где сейчас проходят распродажи Черной пятницы), а магазина Пушкин.ру нет</t>
    </r>
  </si>
  <si>
    <t>А мужики-то не знают</t>
  </si>
  <si>
    <t>Марьям "Пальмира"</t>
  </si>
  <si>
    <t>Саня Рубинштейн (Бабушка легкого поведения)</t>
  </si>
  <si>
    <t>"Дудочка и кувшинчик", Валентин Катаев</t>
  </si>
  <si>
    <t>игра Candy Crush</t>
  </si>
  <si>
    <t>Художник</t>
  </si>
  <si>
    <t>Ральф</t>
  </si>
  <si>
    <t>Чарли Чаплин</t>
  </si>
  <si>
    <t>Филипп Филиппович Преображенский</t>
  </si>
  <si>
    <t>Приключения электроника</t>
  </si>
  <si>
    <t>Сестры</t>
  </si>
  <si>
    <t>Иногда сигара это сигара</t>
  </si>
  <si>
    <t>Сталин принял Россию с сохой а оставил с бомбой</t>
  </si>
  <si>
    <t>полный список (ура! даже без знаков препинания), но 3 помарки</t>
  </si>
  <si>
    <t>Ярослав Мудрый. Сыновья Владимира Красно Солнышко. Предполагалось, что Глеба и Бориса убил Святополк Окаянный</t>
  </si>
  <si>
    <t>Л. Троцкий</t>
  </si>
  <si>
    <t>загадана ртуть. При изготовлении мумий в горло умершего помещалась ртуть, олицетворяющая душу человека. Как известно Гоголь перед смертью болел, и его лечили препаратом, содержащим ртуть. При правильном питании она выводится из организма, но он не ел, она накапливалась и отравляла организм писателя. К Пушкину данное вещество отношения не имеет, так как пули, содержащие ртуть появились позже</t>
  </si>
  <si>
    <t>Алеша Карамазов</t>
  </si>
  <si>
    <t>Кочубей. Полтава</t>
  </si>
  <si>
    <t>Лавр. Некст</t>
  </si>
  <si>
    <t>Оскар Картман</t>
  </si>
  <si>
    <t>Князь. Сериал Король и Шут</t>
  </si>
  <si>
    <t>Дэниен Торн. Омэн</t>
  </si>
  <si>
    <t>Феримор Купер</t>
  </si>
  <si>
    <t>Кевин. Один дома</t>
  </si>
  <si>
    <t>Маленький принц</t>
  </si>
  <si>
    <t>Густав Вагнер</t>
  </si>
  <si>
    <t>Пригожин Евгений (ЧВК Вагнер)</t>
  </si>
  <si>
    <t>Фридрих Паулюс</t>
  </si>
  <si>
    <t>Ви. Фильм Нерв</t>
  </si>
  <si>
    <t>Мастер. Мастер и Маргарита</t>
  </si>
  <si>
    <t>Книга Музей невинности. Орхан Памук</t>
  </si>
  <si>
    <t>Аленушка из Аленького цветочка</t>
  </si>
  <si>
    <t>Алхимик</t>
  </si>
  <si>
    <t>Ипполит Матвеевич Воробьянинов</t>
  </si>
  <si>
    <t>Чегевара</t>
  </si>
  <si>
    <t>мульт "контакт"</t>
  </si>
  <si>
    <t>главная проблема цитат в интернете в том что люди сразу верят в их подлинность</t>
  </si>
  <si>
    <t>если у них нет хлеба пусть едят пирожные</t>
  </si>
  <si>
    <r>
      <t xml:space="preserve">вопросе из второго онлайн турнира "Опять двадцать пять" № 11. Чёрной Пятницей в Америке называют начало Рождественских распродаж, и наступает она на следующий день после дня Благодарения, в который американцы едят индейку. Первая «черная пятница» в России прошла в 2013 году. Как раз в год онлайн турнира "Опять двадцать пять" Двумя годами ранее, в 2011 году, маркетологи могли бы запустить распродажу на день холостяка 11.11. Получилось бы 11.11.11. И даже фильм ужасов такой существует.
А если написать 2 2 2 в Roman Edition т.е. римскими цифрами, получим II II II 
</t>
    </r>
    <r>
      <rPr>
        <sz val="7"/>
        <color rgb="FF0000FF"/>
        <rFont val="Calibri"/>
        <family val="2"/>
        <charset val="204"/>
      </rPr>
      <t>Потому что Гоголь никогда не был женат. Был холостяком.</t>
    </r>
  </si>
  <si>
    <t>Потому что Гоголь был холостяком</t>
  </si>
  <si>
    <t>Данила Багров из фильма " Брат"</t>
  </si>
  <si>
    <t>Волк (жил-был пес)</t>
  </si>
  <si>
    <t>Белль</t>
  </si>
  <si>
    <t>Сидор Ковпак</t>
  </si>
  <si>
    <t>из мультфильма контакт</t>
  </si>
  <si>
    <t>Френсис Морган из «Сердца трёх»</t>
  </si>
  <si>
    <t>Стивен Кинг написал книгу "Мизери"</t>
  </si>
  <si>
    <t>иногда сигара это просто сигара</t>
  </si>
  <si>
    <r>
      <t xml:space="preserve">Вроде всё подходит: Арвен и Арагорн - пара. Фродо - племянник Бильбо - путешествовал с Сэмом и забрал себе всю славу.
Тогда, раз "Гимли - Гигант мысли Леонид Ильич", гигантом мысли (ответом) оказался Леонид Ильич (Брежнев). Или сам </t>
    </r>
    <r>
      <rPr>
        <b/>
        <sz val="8"/>
        <rFont val="Calibri"/>
        <family val="2"/>
        <charset val="204"/>
      </rPr>
      <t>Гимли</t>
    </r>
    <r>
      <rPr>
        <sz val="8"/>
        <rFont val="Calibri"/>
        <family val="2"/>
        <charset val="204"/>
      </rPr>
      <t xml:space="preserve">? Наверное, всё-таки Брежнев
</t>
    </r>
    <r>
      <rPr>
        <sz val="8"/>
        <color rgb="FF0000FF"/>
        <rFont val="Calibri"/>
        <family val="2"/>
        <charset val="204"/>
      </rPr>
      <t>Гимли = Гигант мысли - Леонид Ильич</t>
    </r>
  </si>
  <si>
    <t>д'Артаньян</t>
  </si>
  <si>
    <r>
      <t>идеальный полный список с картинкой в файле</t>
    </r>
    <r>
      <rPr>
        <sz val="7"/>
        <rFont val="Calibri"/>
        <family val="2"/>
        <charset val="204"/>
      </rPr>
      <t xml:space="preserve"> (Спасибо за замеченного Ленина, автор коврика оценил комплимент)</t>
    </r>
  </si>
  <si>
    <t>Аленький цветочек</t>
  </si>
  <si>
    <t>исключение только подтверждает правило</t>
  </si>
  <si>
    <t>Гудбай Америка</t>
  </si>
  <si>
    <t>Потому что Пушкин подарил сюжет Мертвых душ Гоголю</t>
  </si>
  <si>
    <t>Мы такие разные, но все-таки мы вместе!</t>
  </si>
  <si>
    <t>кто в молодости не был революционером тот лишён сердца кто в зрелости не стал консерватором тот лишён ума</t>
  </si>
  <si>
    <t>после нас хоть потоп</t>
  </si>
  <si>
    <t>полный список, только один вопрос разбит на два ответа, но не внесено ничего лишнего и нет недостающего</t>
  </si>
  <si>
    <t>Снежная королева</t>
  </si>
  <si>
    <t>Царица (сказка о царе Салтане)</t>
  </si>
  <si>
    <t>Рут Гарднер ("6 карттин и одно сердце Рут Гарднер)</t>
  </si>
  <si>
    <t>Вольфенштайн</t>
  </si>
  <si>
    <t>Настенька, Бель, Красавица  (Аленький цветочек, Красавица и чудовище)</t>
  </si>
  <si>
    <t>Дарья Канаева из сериала "Отель Элеон"</t>
  </si>
  <si>
    <r>
      <rPr>
        <sz val="7"/>
        <rFont val="Calibri"/>
        <family val="2"/>
        <charset val="204"/>
      </rPr>
      <t xml:space="preserve">По моему что то слиишком натянуто, но... Высоцкий, Диалог у телевизора
А у тебя самой-то, Зин,
Приятель был с завода шин,
Так тот — вообще хлебал бензин.
Ты вспомни, Зин!..
]. Ранний вариант про «пьющего бензин» грузина был заменён в более поздних версиях на «приятеля с завода шин». Как вспоминал Всеволод Абдулов, Высоцкий объяснил причину изменений так: «Ну какой грузин будет хлебать бензин?»
Минус версии : непонятно при чем Коран, и "приятель с заврда шин2  вроде в песне остался
любовницу этого приятеля Ну можно натянуть что это Зина
Год  создания песни - </t>
    </r>
    <r>
      <rPr>
        <sz val="7"/>
        <color rgb="FF0000FF"/>
        <rFont val="Calibri"/>
        <family val="2"/>
        <charset val="204"/>
      </rPr>
      <t>1973</t>
    </r>
  </si>
  <si>
    <r>
      <t xml:space="preserve">речь походу идёт о чёрной пятнице. Впервые она появилась в РФ в 2013 году. Фильм 21года - Чёрная пятница. архива 2013 года про Чёрную пятницу: № 11. Рождественских распродаж, и наступает она на следующий день после дня Благодарения, в который американцы едят индейку
</t>
    </r>
    <r>
      <rPr>
        <sz val="7"/>
        <color rgb="FF0000FF"/>
        <rFont val="Calibri"/>
        <family val="2"/>
        <charset val="204"/>
      </rPr>
      <t>потому что Гоголь это утка</t>
    </r>
  </si>
  <si>
    <r>
      <t xml:space="preserve">левый едет на белом коне, как Чума (болезнь), а правый на рыжем, как Война, но одет левый в рыжее, а правый в белое. По цвету коней подходят "Богатыри" на картине Васнецова, но одежда у них у всех в основном серая. Цвет волос не очень разберёшь, но вроде на рыжем сидит блондин, а на белом рыжий.
Солнцеликий - это Владимир Красное Солнышко, которому предлагали в том числе и иудаизм на выбор. Тогда Попович стал бы Рабиновичем:)
Паралич якобы был у Ильи Муромца, Алёша Попович наставил рога Добрыне, степень родства и статус при дворе князя в разных легендах у Добрыни меняется
А отдалённый предок Владимира -Рюрикович
Мельница" - название киностудии, где сняли кучу мультфильмов о богатырях. Коня Алёши Поповича там зовут Гай Юлий Цезарь
Легендарный брат Юлия Цезаря - Август. Брут убил Юлия Цезаря.
На картине Васнецова "Богатыри" Илья Муромец находится как раз слева от правого и справа от левого, как указано в условии задачи.
"На ком правый". Правый - Алеша Попович. У него конь Юлий Цезарь.
Если брать настоящего человека Гай Юлий Цезарь, то выходит, что Владимир Красное Солнышко - потомок Августа - брата Цезаря.
Владимир Красное Солнышко - потомок Августа. Август - брат Цезаря.
Цезаря убил </t>
    </r>
    <r>
      <rPr>
        <b/>
        <sz val="7"/>
        <rFont val="Calibri"/>
        <family val="2"/>
        <charset val="204"/>
      </rPr>
      <t xml:space="preserve">Брут.
</t>
    </r>
    <r>
      <rPr>
        <sz val="7"/>
        <rFont val="Calibri"/>
        <family val="2"/>
        <charset val="204"/>
      </rPr>
      <t xml:space="preserve">Убил  Хому Брута - Вий
</t>
    </r>
    <r>
      <rPr>
        <sz val="7"/>
        <color rgb="FF0000FF"/>
        <rFont val="Calibri"/>
        <family val="2"/>
        <charset val="204"/>
      </rPr>
      <t>Ответ - Вий</t>
    </r>
  </si>
  <si>
    <r>
      <t xml:space="preserve">речь явно о картине "Три богатыря". Солнцеликий—это Васнецов и по совместительству Добрыня Никитич, так как он списывал его лицо с себя. мультики студии Мельница про трёх богатырей.
в 9 вопросе у нас Илья Муромец и тут Муромец посередине.
Правый Алеша Попович, левый Добрыня Никитич. Если добавить мультфильмы мельницы, вот тут надо подумать о ком речь «на ком правый» - о коне Юлии или же об осле Моисее (он там на обоих разъезжает)
Солнцеликий - наверное, всё-таки Владимир Красное Солнышко.
</t>
    </r>
    <r>
      <rPr>
        <sz val="7"/>
        <color rgb="FF0000FF"/>
        <rFont val="Calibri"/>
        <family val="2"/>
        <charset val="204"/>
      </rPr>
      <t>Наш ответ: князь Владимир</t>
    </r>
  </si>
  <si>
    <t>Зицпредседатель Фунт</t>
  </si>
  <si>
    <t>Потому что автор "Вия" Гоголь, а не Пушкин</t>
  </si>
  <si>
    <r>
      <t>ГГ из романа "</t>
    </r>
    <r>
      <rPr>
        <sz val="7"/>
        <color rgb="FF0000FF"/>
        <rFont val="Calibri"/>
        <family val="2"/>
        <charset val="204"/>
      </rPr>
      <t>1984</t>
    </r>
    <r>
      <rPr>
        <sz val="7"/>
        <rFont val="Calibri"/>
        <family val="2"/>
        <charset val="204"/>
      </rPr>
      <t>".  Мы знаем имя его любовницы - Джулия. "ГГ  с молодых лет работает в министерстве правды, в отделе документации: в его обязанности входит внесение изменений в документы, которые содержат факты, противоречащие партийной пропаганде" т.е. делает "газетные утки" (резиновые изделия). В конце романа он всего лишается.</t>
    </r>
  </si>
  <si>
    <t>Пиво ПИТ. Для хороших людей</t>
  </si>
  <si>
    <t>Доктор Керженцев из «Мысль» Л. Андреева</t>
  </si>
  <si>
    <t>Алладин</t>
  </si>
  <si>
    <t>Зигфрид</t>
  </si>
  <si>
    <t>Наджин Мустафа</t>
  </si>
  <si>
    <t>Гас Кардинал из фильма "Почему я?"</t>
  </si>
  <si>
    <t>Пикман (Модель для Пикмана)</t>
  </si>
  <si>
    <t>Остап Бендер</t>
  </si>
  <si>
    <t>матрос Железняк</t>
  </si>
  <si>
    <t>Эндер («Игра Эндера»)</t>
  </si>
  <si>
    <t>Булгаков</t>
  </si>
  <si>
    <t>Наполеон</t>
  </si>
  <si>
    <t>роман Пелевина «Жизнь насекомых»</t>
  </si>
  <si>
    <t>фильм «Восьмая миля»</t>
  </si>
  <si>
    <t>Гвидон(Сказка о царе Салтане)</t>
  </si>
  <si>
    <t>Спящая красавица</t>
  </si>
  <si>
    <t>Купец из сказки Аленький цветочек</t>
  </si>
  <si>
    <t>Ким Боггс из к/ф "Эдвард, руки, ножницы"</t>
  </si>
  <si>
    <t>художник Карандаш</t>
  </si>
  <si>
    <t>Капитан Немо</t>
  </si>
  <si>
    <t>Иван Болотников, режиссер</t>
  </si>
  <si>
    <t>Шариков "Собачье сердце"</t>
  </si>
  <si>
    <t>Глеб из к/ф "Слепой"</t>
  </si>
  <si>
    <t>подросток Марти из к/ф "Назад в будущее"</t>
  </si>
  <si>
    <t>Homic Heart - компьюторная игра</t>
  </si>
  <si>
    <t>Ночные бомбардировщицы - книга</t>
  </si>
  <si>
    <t>сначала они тебя не замечают потом они смеются над тобой затем борются с тобой а потом ты побеждаешь</t>
  </si>
  <si>
    <r>
      <t xml:space="preserve">Правый так и не стал Рабиновичем потому что Владимир "Красно Солнышко" Святославович выбрал православие. И стал Алёша Поповичем.
В 9 вопросе засветился Илья Муромец солнцеликим Владимира Святославовича, потомка Рюрика. 
Русская классика. У Васнецова есть две картины: Богатыри и Воины апокалипсиса На картине Богатыри, тот что справа - Алёша Попович - не Рабинович (от украинской или польской формы рабин (раввин)) т.к. Русь стала православной.
Тот что слева - Добрыня Можно сказать что сам себе двоюродный дед.
Добрыня слева на белом коне. На втором полотне на белом коне Чума. Алёша справа на буром. Всадник на буром на втором полотне это Война.
Илья Муромец на вороном коне. Васнецов написал его с нескольких прообразов. 
Воины апокалипсиса появилась раньше и на ней всадник на вороном коне Голод - очень худой А в сказках конь Ильи Муромца - Бурушка-Косматушка исходя из имени бурый.
Мультфильмы про богатырей студия Мельница выпускает.
</t>
    </r>
    <r>
      <rPr>
        <sz val="7"/>
        <color rgb="FF0000FF"/>
        <rFont val="Calibri"/>
        <family val="2"/>
        <charset val="204"/>
      </rPr>
      <t>Змея</t>
    </r>
  </si>
  <si>
    <r>
      <t xml:space="preserve">сюжет Властелина колец напоминает. И алая книга там есть. Вот только что значит "гигант мысли"? Если автор, то </t>
    </r>
    <r>
      <rPr>
        <sz val="7"/>
        <color rgb="FF0000FF"/>
        <rFont val="Calibri"/>
        <family val="2"/>
        <charset val="204"/>
      </rPr>
      <t>Бильбо Бэггинс</t>
    </r>
  </si>
  <si>
    <t>Стив Джобс</t>
  </si>
  <si>
    <t>Профессор Преображенский из Собачьего сердца</t>
  </si>
  <si>
    <t>Мультфильм Контакт</t>
  </si>
  <si>
    <t>В. К. Котлинский</t>
  </si>
  <si>
    <t>Мастер и Маргарита</t>
  </si>
  <si>
    <t>Турецкий гамбит</t>
  </si>
  <si>
    <t>Гоголь "Мертвые души"</t>
  </si>
  <si>
    <t>Мохнатый шмель на душистый хмель</t>
  </si>
  <si>
    <t>Гвидон</t>
  </si>
  <si>
    <t>Ван Гог</t>
  </si>
  <si>
    <t>Версаче</t>
  </si>
  <si>
    <t>Хоттабыч</t>
  </si>
  <si>
    <t>Монте-Кристо</t>
  </si>
  <si>
    <t>Мавроди</t>
  </si>
  <si>
    <t>Чудовище</t>
  </si>
  <si>
    <t>Киндадза</t>
  </si>
  <si>
    <t>Плейшнер</t>
  </si>
  <si>
    <t>Красный призрак</t>
  </si>
  <si>
    <t>Нео из Матрицы</t>
  </si>
  <si>
    <t>Ум ключ сердца</t>
  </si>
  <si>
    <t>Побеждает меч</t>
  </si>
  <si>
    <t>Дороги и дураки</t>
  </si>
  <si>
    <t>Сталин прости</t>
  </si>
  <si>
    <t>Князь Гвидон Сказка о заре Салтане</t>
  </si>
  <si>
    <t>Фараон (или Моисей)</t>
  </si>
  <si>
    <t>Три толстяка</t>
  </si>
  <si>
    <t>Старики - разбойники (фильм)</t>
  </si>
  <si>
    <t>Блогер-недоучка (Даня Милохин)</t>
  </si>
  <si>
    <t>Конек горбунек</t>
  </si>
  <si>
    <t>Кавказкая пленница</t>
  </si>
  <si>
    <t>Юрий Михайлович Лужков</t>
  </si>
  <si>
    <t>Человек амфибия</t>
  </si>
  <si>
    <t>Жил был пес</t>
  </si>
  <si>
    <t>Гари Потер</t>
  </si>
  <si>
    <t>Всадник без головы</t>
  </si>
  <si>
    <t>Брюс Уилис</t>
  </si>
  <si>
    <t xml:space="preserve">Штирлиц </t>
  </si>
  <si>
    <t>Мумия</t>
  </si>
  <si>
    <t>Троцкий</t>
  </si>
  <si>
    <t>Наш ответ: Брут
Речь в вопросе про 3 богатырей на картине Васнецова и их прототипах, а также про всадников Апокалипсиса. Солнцеликий - Владимир Красное Солнышко. Конь Юлий из фильмов студии "Мельница" - потомок Гая Юлия Цезаря</t>
  </si>
  <si>
    <r>
      <rPr>
        <sz val="7"/>
        <color rgb="FF0000FF"/>
        <rFont val="Calibri"/>
        <family val="2"/>
        <charset val="204"/>
      </rPr>
      <t xml:space="preserve">Наш ответ: Гимли
</t>
    </r>
    <r>
      <rPr>
        <sz val="7"/>
        <rFont val="Calibri"/>
        <family val="2"/>
        <charset val="204"/>
      </rPr>
      <t>Речь идет о книге "Властелин колец".
Арагорн - Авангард рабочих - гордость народа.
Арвен - Армия революции ведет народ.
Сэм - Сталин, Энгельс, Маркс.
Гимли - Гигант мысли Леонид Ильич</t>
    </r>
  </si>
  <si>
    <t>Потому что про птицу-тройку написал Гоголь, а не Пушкин.</t>
  </si>
  <si>
    <t>В вопросе речь идет о птице-тройке. Маркетологи сделали карту-тройку. Пушкинская карта тоже существует</t>
  </si>
  <si>
    <t>Роберт Моррис Сапольски</t>
  </si>
  <si>
    <t>Аленушка</t>
  </si>
  <si>
    <t>Василий Кроликов из "Ширли-мырли"</t>
  </si>
  <si>
    <t>Гэндальф</t>
  </si>
  <si>
    <t>Елизавета Глинка</t>
  </si>
  <si>
    <t>Михаил Горшенев</t>
  </si>
  <si>
    <t>Франсуа Перрен</t>
  </si>
  <si>
    <t>Художник из мультфильма "Контакт"</t>
  </si>
  <si>
    <t>Дракула из одноименного фильма 1992 года</t>
  </si>
  <si>
    <t>Алукард (Хеллсинг)</t>
  </si>
  <si>
    <t>Александр Матросов</t>
  </si>
  <si>
    <t>Дейв Лайтмен из фильма "Военные игры".</t>
  </si>
  <si>
    <t>Стивен Кинг написал книгу, где писатель Пол Шелдон написал книгу про "Мизери".</t>
  </si>
  <si>
    <t>Пастух Сантьяго из "Алхимика"</t>
  </si>
  <si>
    <t>Электроник — мальчик из чемодана</t>
  </si>
  <si>
    <t>Among Us</t>
  </si>
  <si>
    <t>гроб (вопрос 1.23.)</t>
  </si>
  <si>
    <t>голод</t>
  </si>
  <si>
    <t>матрица</t>
  </si>
  <si>
    <t>армагедон</t>
  </si>
  <si>
    <t>мистер Селфридж</t>
  </si>
  <si>
    <t>Парень.главный герой</t>
  </si>
  <si>
    <t>мумия</t>
  </si>
  <si>
    <t>война и мир</t>
  </si>
  <si>
    <t>гроб (вопрос 1.17.)</t>
  </si>
  <si>
    <t>"КУПИНА-Н" - Московская область, Балашиха</t>
  </si>
  <si>
    <t>"Буревестник" - Луганская область</t>
  </si>
  <si>
    <t>"Белая соФФа" - Тамбовская область</t>
  </si>
  <si>
    <t>"Тамбовские волки - Моршанск" - Тамбовская область, Моршанск</t>
  </si>
  <si>
    <t>"Летучий Голландец" - Московская область, Протвино</t>
  </si>
  <si>
    <t>"Середа" - Ивановская область</t>
  </si>
  <si>
    <t>"Плат узорный!" - Московская область, Павловский Посад</t>
  </si>
  <si>
    <t>8-10</t>
  </si>
  <si>
    <t>12-14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</si>
</sst>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54" x14ac:knownFonts="1">
    <font>
      <sz val="11"/>
      <color theme="1"/>
      <name val="Calibri"/>
      <family val="2"/>
      <charset val="204"/>
      <scheme val="minor"/>
    </font>
    <font>
      <sz val="9"/>
      <color indexed="8"/>
      <name val="Calibri"/>
      <family val="2"/>
      <charset val="204"/>
    </font>
    <font>
      <sz val="10"/>
      <color indexed="8"/>
      <name val="Calibri"/>
      <family val="2"/>
      <charset val="204"/>
    </font>
    <font>
      <b/>
      <sz val="10"/>
      <color indexed="8"/>
      <name val="Calibri"/>
      <family val="2"/>
      <charset val="204"/>
    </font>
    <font>
      <b/>
      <sz val="11"/>
      <color indexed="8"/>
      <name val="Calibri"/>
      <family val="2"/>
      <charset val="204"/>
    </font>
    <font>
      <sz val="10"/>
      <color indexed="8"/>
      <name val="Calibri"/>
      <family val="2"/>
      <charset val="204"/>
    </font>
    <font>
      <b/>
      <sz val="10"/>
      <color indexed="8"/>
      <name val="Calibri"/>
      <family val="2"/>
      <charset val="204"/>
    </font>
    <font>
      <b/>
      <sz val="14"/>
      <color indexed="8"/>
      <name val="Calibri"/>
      <family val="2"/>
      <charset val="204"/>
    </font>
    <font>
      <b/>
      <sz val="11"/>
      <color indexed="12"/>
      <name val="Calibri"/>
      <family val="2"/>
      <charset val="204"/>
    </font>
    <font>
      <sz val="8"/>
      <name val="Calibri"/>
      <family val="2"/>
      <charset val="204"/>
    </font>
    <font>
      <b/>
      <sz val="11"/>
      <color theme="1"/>
      <name val="Calibri"/>
      <family val="2"/>
      <charset val="204"/>
      <scheme val="minor"/>
    </font>
    <font>
      <b/>
      <sz val="10"/>
      <name val="Calibri"/>
      <family val="2"/>
      <charset val="204"/>
    </font>
    <font>
      <sz val="10"/>
      <name val="Calibri"/>
      <family val="2"/>
      <charset val="204"/>
    </font>
    <font>
      <b/>
      <sz val="11"/>
      <name val="Calibri"/>
      <family val="2"/>
      <charset val="204"/>
    </font>
    <font>
      <sz val="9"/>
      <name val="Calibri"/>
      <family val="2"/>
      <charset val="204"/>
    </font>
    <font>
      <sz val="11"/>
      <name val="Calibri"/>
      <family val="2"/>
      <charset val="204"/>
      <scheme val="minor"/>
    </font>
    <font>
      <sz val="7"/>
      <name val="Calibri"/>
      <family val="2"/>
      <charset val="204"/>
    </font>
    <font>
      <b/>
      <sz val="8"/>
      <color indexed="8"/>
      <name val="Calibri"/>
      <family val="2"/>
      <charset val="204"/>
    </font>
    <font>
      <sz val="11"/>
      <color rgb="FF008000"/>
      <name val="Calibri"/>
      <family val="2"/>
      <charset val="204"/>
      <scheme val="minor"/>
    </font>
    <font>
      <sz val="9"/>
      <color theme="1"/>
      <name val="Calibri"/>
      <family val="2"/>
      <charset val="204"/>
      <scheme val="minor"/>
    </font>
    <font>
      <sz val="7"/>
      <color indexed="12"/>
      <name val="Calibri"/>
      <family val="2"/>
      <charset val="204"/>
    </font>
    <font>
      <b/>
      <sz val="9"/>
      <color indexed="8"/>
      <name val="Calibri"/>
      <family val="2"/>
      <charset val="204"/>
    </font>
    <font>
      <sz val="9"/>
      <color indexed="81"/>
      <name val="Tahoma"/>
      <family val="2"/>
      <charset val="204"/>
    </font>
    <font>
      <b/>
      <sz val="12"/>
      <color theme="1"/>
      <name val="Calibri"/>
      <family val="2"/>
      <charset val="204"/>
      <scheme val="minor"/>
    </font>
    <font>
      <sz val="10"/>
      <name val="Calibri"/>
      <family val="2"/>
      <charset val="204"/>
      <scheme val="minor"/>
    </font>
    <font>
      <b/>
      <sz val="8"/>
      <color indexed="12"/>
      <name val="Calibri"/>
      <family val="2"/>
      <charset val="204"/>
    </font>
    <font>
      <sz val="8"/>
      <color indexed="8"/>
      <name val="Calibri"/>
      <family val="2"/>
      <charset val="204"/>
    </font>
    <font>
      <sz val="8"/>
      <name val="Calibri"/>
      <family val="2"/>
      <charset val="204"/>
      <scheme val="minor"/>
    </font>
    <font>
      <sz val="11"/>
      <color rgb="FFFF0000"/>
      <name val="Calibri"/>
      <family val="2"/>
      <charset val="204"/>
      <scheme val="minor"/>
    </font>
    <font>
      <sz val="9"/>
      <name val="Calibri"/>
      <family val="2"/>
      <charset val="204"/>
      <scheme val="minor"/>
    </font>
    <font>
      <sz val="6"/>
      <color theme="1"/>
      <name val="Calibri"/>
      <family val="2"/>
      <charset val="204"/>
      <scheme val="minor"/>
    </font>
    <font>
      <sz val="8"/>
      <color theme="1"/>
      <name val="Calibri"/>
      <family val="2"/>
      <charset val="204"/>
      <scheme val="minor"/>
    </font>
    <font>
      <sz val="9"/>
      <color rgb="FFFF0000"/>
      <name val="Calibri"/>
      <family val="2"/>
      <charset val="204"/>
    </font>
    <font>
      <sz val="11"/>
      <name val="Calibri"/>
      <family val="2"/>
      <charset val="204"/>
    </font>
    <font>
      <sz val="7"/>
      <color theme="1"/>
      <name val="Calibri"/>
      <family val="2"/>
      <charset val="204"/>
      <scheme val="minor"/>
    </font>
    <font>
      <b/>
      <sz val="9"/>
      <color indexed="12"/>
      <name val="Calibri"/>
      <family val="2"/>
      <charset val="204"/>
    </font>
    <font>
      <b/>
      <sz val="9"/>
      <name val="Calibri"/>
      <family val="2"/>
      <charset val="204"/>
    </font>
    <font>
      <b/>
      <sz val="8"/>
      <name val="Calibri"/>
      <family val="2"/>
      <charset val="204"/>
    </font>
    <font>
      <sz val="7"/>
      <name val="Calibri"/>
      <family val="2"/>
      <charset val="204"/>
      <scheme val="minor"/>
    </font>
    <font>
      <sz val="7"/>
      <color rgb="FF0000FF"/>
      <name val="Calibri"/>
      <family val="2"/>
      <charset val="204"/>
      <scheme val="minor"/>
    </font>
    <font>
      <sz val="8"/>
      <color rgb="FF000000"/>
      <name val="Calibri"/>
      <family val="2"/>
      <charset val="204"/>
    </font>
    <font>
      <b/>
      <sz val="10"/>
      <color indexed="12"/>
      <name val="Calibri"/>
      <family val="2"/>
      <charset val="204"/>
    </font>
    <font>
      <sz val="8"/>
      <color rgb="FF0000FF"/>
      <name val="Calibri"/>
      <family val="2"/>
      <charset val="204"/>
    </font>
    <font>
      <sz val="7"/>
      <color rgb="FF0000FF"/>
      <name val="Calibri"/>
      <family val="2"/>
      <charset val="204"/>
    </font>
    <font>
      <sz val="9"/>
      <color rgb="FF0000FF"/>
      <name val="Calibri"/>
      <family val="2"/>
      <charset val="204"/>
    </font>
    <font>
      <sz val="6"/>
      <name val="Calibri"/>
      <family val="2"/>
      <charset val="204"/>
    </font>
    <font>
      <b/>
      <sz val="6"/>
      <name val="Calibri"/>
      <family val="2"/>
      <charset val="204"/>
    </font>
    <font>
      <sz val="9"/>
      <color indexed="12"/>
      <name val="Calibri"/>
      <family val="2"/>
      <charset val="204"/>
    </font>
    <font>
      <sz val="7"/>
      <color rgb="FF000000"/>
      <name val="Calibri"/>
      <family val="2"/>
      <charset val="204"/>
    </font>
    <font>
      <sz val="11"/>
      <color indexed="8"/>
      <name val="Calibri"/>
      <family val="2"/>
      <charset val="204"/>
    </font>
    <font>
      <b/>
      <sz val="6"/>
      <color rgb="FF0000FF"/>
      <name val="Calibri"/>
      <family val="2"/>
      <charset val="204"/>
    </font>
    <font>
      <sz val="8"/>
      <color rgb="FFFF0000"/>
      <name val="Calibri"/>
      <family val="2"/>
      <charset val="204"/>
    </font>
    <font>
      <sz val="6"/>
      <color rgb="FF0000FF"/>
      <name val="Calibri"/>
      <family val="2"/>
      <charset val="204"/>
    </font>
    <font>
      <b/>
      <sz val="7"/>
      <name val="Calibri"/>
      <family val="2"/>
      <charset val="204"/>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92D050"/>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double">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s>
  <cellStyleXfs count="1">
    <xf numFmtId="0" fontId="0" fillId="0" borderId="0"/>
  </cellStyleXfs>
  <cellXfs count="133">
    <xf numFmtId="0" fontId="0" fillId="0" borderId="0" xfId="0"/>
    <xf numFmtId="0" fontId="0" fillId="0" borderId="0" xfId="0" applyAlignment="1">
      <alignment wrapText="1"/>
    </xf>
    <xf numFmtId="0" fontId="4" fillId="0" borderId="0" xfId="0" applyFont="1" applyAlignment="1">
      <alignment wrapText="1"/>
    </xf>
    <xf numFmtId="0" fontId="4" fillId="0" borderId="0" xfId="0" applyFont="1"/>
    <xf numFmtId="0" fontId="7" fillId="0" borderId="0" xfId="0" applyFont="1"/>
    <xf numFmtId="0" fontId="5" fillId="0" borderId="3" xfId="0" applyFont="1" applyBorder="1"/>
    <xf numFmtId="0" fontId="5"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0" fillId="0" borderId="0" xfId="0" applyAlignment="1">
      <alignment vertical="center"/>
    </xf>
    <xf numFmtId="0" fontId="0" fillId="2" borderId="13" xfId="0" applyFill="1" applyBorder="1" applyAlignment="1">
      <alignment horizontal="center" vertical="top" wrapText="1"/>
    </xf>
    <xf numFmtId="49" fontId="6" fillId="0" borderId="14" xfId="0" applyNumberFormat="1" applyFont="1" applyBorder="1" applyAlignment="1">
      <alignment horizontal="center" vertical="center"/>
    </xf>
    <xf numFmtId="0" fontId="0" fillId="0" borderId="15" xfId="0" applyBorder="1" applyAlignment="1">
      <alignment vertical="center" wrapText="1"/>
    </xf>
    <xf numFmtId="0" fontId="8" fillId="0" borderId="16" xfId="0" applyFont="1" applyBorder="1" applyAlignment="1">
      <alignment vertical="center" wrapText="1"/>
    </xf>
    <xf numFmtId="0" fontId="2" fillId="2" borderId="17" xfId="0" applyFont="1" applyFill="1" applyBorder="1" applyAlignment="1">
      <alignment vertical="center" wrapText="1"/>
    </xf>
    <xf numFmtId="0" fontId="4" fillId="2" borderId="18" xfId="0" applyFont="1" applyFill="1" applyBorder="1" applyAlignment="1">
      <alignment vertical="center" wrapText="1"/>
    </xf>
    <xf numFmtId="0" fontId="4" fillId="3" borderId="19" xfId="0" applyFont="1" applyFill="1" applyBorder="1" applyAlignment="1">
      <alignment vertical="center" wrapText="1"/>
    </xf>
    <xf numFmtId="0" fontId="2" fillId="0" borderId="17" xfId="0" applyFont="1" applyBorder="1" applyAlignment="1">
      <alignment vertical="center" wrapText="1"/>
    </xf>
    <xf numFmtId="0" fontId="4" fillId="0" borderId="18" xfId="0" applyFont="1" applyBorder="1" applyAlignment="1">
      <alignment vertical="center" wrapText="1"/>
    </xf>
    <xf numFmtId="49" fontId="3" fillId="2" borderId="2" xfId="0" applyNumberFormat="1" applyFont="1" applyFill="1" applyBorder="1" applyAlignment="1">
      <alignment horizontal="center" vertical="center"/>
    </xf>
    <xf numFmtId="0" fontId="4" fillId="2" borderId="1" xfId="0" applyFont="1" applyFill="1" applyBorder="1" applyAlignment="1">
      <alignment vertical="center" wrapText="1"/>
    </xf>
    <xf numFmtId="0" fontId="1" fillId="2" borderId="2" xfId="0" applyFont="1" applyFill="1" applyBorder="1" applyAlignment="1">
      <alignment vertical="top" wrapText="1"/>
    </xf>
    <xf numFmtId="49" fontId="3" fillId="2" borderId="21" xfId="0" applyNumberFormat="1" applyFont="1" applyFill="1" applyBorder="1" applyAlignment="1">
      <alignment horizontal="center" vertical="center"/>
    </xf>
    <xf numFmtId="49" fontId="3" fillId="0" borderId="21" xfId="0" applyNumberFormat="1" applyFont="1" applyBorder="1" applyAlignment="1">
      <alignment horizontal="center" vertical="center"/>
    </xf>
    <xf numFmtId="49" fontId="6" fillId="0" borderId="8" xfId="0" applyNumberFormat="1" applyFont="1" applyBorder="1" applyAlignment="1">
      <alignment horizontal="center" vertical="center"/>
    </xf>
    <xf numFmtId="0" fontId="10" fillId="0" borderId="0" xfId="0" applyFont="1"/>
    <xf numFmtId="0" fontId="0" fillId="0" borderId="7" xfId="0" applyBorder="1" applyAlignment="1">
      <alignment vertical="center" wrapText="1"/>
    </xf>
    <xf numFmtId="49" fontId="11" fillId="0" borderId="20" xfId="0" applyNumberFormat="1" applyFont="1" applyBorder="1" applyAlignment="1">
      <alignment horizontal="center" vertical="center"/>
    </xf>
    <xf numFmtId="0" fontId="12" fillId="0" borderId="10"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5" fillId="0" borderId="0" xfId="0" applyFont="1" applyAlignment="1">
      <alignment vertical="center"/>
    </xf>
    <xf numFmtId="0" fontId="12" fillId="0" borderId="3" xfId="0" applyFont="1" applyBorder="1"/>
    <xf numFmtId="0" fontId="12" fillId="0" borderId="4" xfId="0" applyFont="1" applyBorder="1" applyAlignment="1">
      <alignment wrapText="1"/>
    </xf>
    <xf numFmtId="0" fontId="13" fillId="0" borderId="5" xfId="0" applyFont="1" applyBorder="1" applyAlignment="1">
      <alignment wrapText="1"/>
    </xf>
    <xf numFmtId="0" fontId="13" fillId="0" borderId="6" xfId="0" applyFont="1" applyBorder="1" applyAlignment="1">
      <alignment wrapText="1"/>
    </xf>
    <xf numFmtId="0" fontId="15" fillId="0" borderId="0" xfId="0" applyFont="1"/>
    <xf numFmtId="0" fontId="9" fillId="0" borderId="20" xfId="0" applyFont="1" applyBorder="1" applyAlignment="1">
      <alignment horizontal="left" vertical="center" wrapText="1"/>
    </xf>
    <xf numFmtId="0" fontId="16" fillId="0" borderId="3" xfId="0" applyFont="1" applyBorder="1" applyAlignment="1">
      <alignment wrapText="1"/>
    </xf>
    <xf numFmtId="49" fontId="17" fillId="2" borderId="14" xfId="0" applyNumberFormat="1" applyFont="1" applyFill="1" applyBorder="1" applyAlignment="1">
      <alignment horizontal="center" vertical="center"/>
    </xf>
    <xf numFmtId="0" fontId="12" fillId="0" borderId="20" xfId="0" applyFont="1" applyBorder="1" applyAlignment="1">
      <alignment horizontal="left" vertical="center" wrapText="1"/>
    </xf>
    <xf numFmtId="1" fontId="13" fillId="0" borderId="25" xfId="0" applyNumberFormat="1" applyFont="1" applyBorder="1" applyAlignment="1">
      <alignment wrapText="1"/>
    </xf>
    <xf numFmtId="0" fontId="18" fillId="0" borderId="0" xfId="0" applyFont="1"/>
    <xf numFmtId="0" fontId="8" fillId="0" borderId="26" xfId="0" applyFont="1" applyBorder="1" applyAlignment="1">
      <alignment vertical="center" wrapText="1"/>
    </xf>
    <xf numFmtId="0" fontId="20" fillId="0" borderId="27" xfId="0" applyFont="1" applyBorder="1" applyAlignment="1">
      <alignment vertical="center" wrapText="1"/>
    </xf>
    <xf numFmtId="0" fontId="13" fillId="0" borderId="28" xfId="0" applyFont="1" applyBorder="1" applyAlignment="1">
      <alignment vertical="center" wrapText="1"/>
    </xf>
    <xf numFmtId="0" fontId="16" fillId="0" borderId="29" xfId="0" applyFont="1" applyBorder="1" applyAlignment="1">
      <alignment vertical="center" wrapText="1"/>
    </xf>
    <xf numFmtId="0" fontId="13" fillId="0" borderId="30" xfId="0" applyFont="1" applyBorder="1" applyAlignment="1">
      <alignment wrapText="1"/>
    </xf>
    <xf numFmtId="0" fontId="16" fillId="0" borderId="31" xfId="0" applyFont="1" applyBorder="1" applyAlignment="1">
      <alignment wrapText="1"/>
    </xf>
    <xf numFmtId="0" fontId="21" fillId="2" borderId="13" xfId="0" applyFont="1" applyFill="1" applyBorder="1" applyAlignment="1">
      <alignment horizontal="center" vertical="center" wrapText="1"/>
    </xf>
    <xf numFmtId="0" fontId="4" fillId="0" borderId="19" xfId="0" applyFont="1" applyBorder="1" applyAlignment="1">
      <alignment vertical="center" wrapText="1"/>
    </xf>
    <xf numFmtId="49" fontId="3" fillId="4" borderId="2" xfId="0" applyNumberFormat="1" applyFont="1" applyFill="1" applyBorder="1" applyAlignment="1">
      <alignment horizontal="center" vertical="center"/>
    </xf>
    <xf numFmtId="0" fontId="4" fillId="4" borderId="1" xfId="0" applyFont="1" applyFill="1" applyBorder="1" applyAlignment="1">
      <alignment vertical="center" wrapText="1"/>
    </xf>
    <xf numFmtId="49" fontId="3" fillId="4" borderId="21" xfId="0" applyNumberFormat="1" applyFont="1" applyFill="1" applyBorder="1" applyAlignment="1">
      <alignment horizontal="center" vertical="center"/>
    </xf>
    <xf numFmtId="0" fontId="2" fillId="4" borderId="17" xfId="0" applyFont="1" applyFill="1" applyBorder="1" applyAlignment="1">
      <alignment vertical="center" wrapText="1"/>
    </xf>
    <xf numFmtId="0" fontId="4" fillId="4" borderId="18" xfId="0" applyFont="1" applyFill="1" applyBorder="1" applyAlignment="1">
      <alignment vertical="center" wrapText="1"/>
    </xf>
    <xf numFmtId="0" fontId="15" fillId="0" borderId="0" xfId="0" applyFont="1" applyAlignment="1">
      <alignment horizontal="left"/>
    </xf>
    <xf numFmtId="49" fontId="6" fillId="2" borderId="2" xfId="0" applyNumberFormat="1" applyFont="1" applyFill="1" applyBorder="1" applyAlignment="1">
      <alignment horizontal="center" vertical="center"/>
    </xf>
    <xf numFmtId="0" fontId="3" fillId="2" borderId="13" xfId="0" applyFont="1" applyFill="1" applyBorder="1" applyAlignment="1">
      <alignment horizontal="center" vertical="center" wrapText="1"/>
    </xf>
    <xf numFmtId="0" fontId="1" fillId="4" borderId="18" xfId="0" applyFont="1" applyFill="1" applyBorder="1" applyAlignment="1">
      <alignment vertical="center" wrapText="1"/>
    </xf>
    <xf numFmtId="0" fontId="1" fillId="0" borderId="18" xfId="0" applyFont="1" applyBorder="1" applyAlignment="1">
      <alignment vertical="center" wrapText="1"/>
    </xf>
    <xf numFmtId="0" fontId="0" fillId="2" borderId="1" xfId="0" applyFill="1" applyBorder="1" applyAlignment="1">
      <alignment vertical="center" wrapText="1"/>
    </xf>
    <xf numFmtId="164" fontId="0" fillId="0" borderId="0" xfId="0" applyNumberFormat="1"/>
    <xf numFmtId="1" fontId="11" fillId="0" borderId="20" xfId="0" applyNumberFormat="1" applyFont="1" applyBorder="1" applyAlignment="1">
      <alignment horizontal="center" vertical="center"/>
    </xf>
    <xf numFmtId="0" fontId="26" fillId="2" borderId="2" xfId="0" applyFont="1" applyFill="1" applyBorder="1" applyAlignment="1">
      <alignment vertical="top" wrapText="1"/>
    </xf>
    <xf numFmtId="0" fontId="16" fillId="0" borderId="20" xfId="0" applyFont="1" applyBorder="1" applyAlignment="1">
      <alignment horizontal="left" vertical="center" wrapText="1"/>
    </xf>
    <xf numFmtId="0" fontId="23" fillId="0" borderId="0" xfId="0" applyFont="1"/>
    <xf numFmtId="0" fontId="0" fillId="2" borderId="22" xfId="0" applyFill="1" applyBorder="1" applyAlignment="1">
      <alignment horizontal="center" vertical="top" wrapText="1"/>
    </xf>
    <xf numFmtId="0" fontId="13" fillId="0" borderId="24" xfId="0" applyFont="1" applyBorder="1" applyAlignment="1">
      <alignment vertical="center" wrapText="1"/>
    </xf>
    <xf numFmtId="0" fontId="4" fillId="2" borderId="13" xfId="0" applyFont="1" applyFill="1" applyBorder="1" applyAlignment="1">
      <alignment horizontal="left" vertical="center" wrapText="1"/>
    </xf>
    <xf numFmtId="0" fontId="19" fillId="2" borderId="33" xfId="0" applyFont="1" applyFill="1" applyBorder="1" applyAlignment="1">
      <alignment horizontal="center" vertical="center" wrapText="1"/>
    </xf>
    <xf numFmtId="0" fontId="19" fillId="2" borderId="32" xfId="0" applyFont="1" applyFill="1" applyBorder="1" applyAlignment="1">
      <alignment vertical="center"/>
    </xf>
    <xf numFmtId="1" fontId="13" fillId="0" borderId="6" xfId="0" applyNumberFormat="1" applyFont="1" applyBorder="1" applyAlignment="1">
      <alignment wrapText="1"/>
    </xf>
    <xf numFmtId="1" fontId="14" fillId="0" borderId="3" xfId="0" applyNumberFormat="1" applyFont="1" applyBorder="1" applyAlignment="1">
      <alignment wrapText="1"/>
    </xf>
    <xf numFmtId="1" fontId="9" fillId="0" borderId="3" xfId="0" applyNumberFormat="1" applyFont="1" applyBorder="1" applyAlignment="1">
      <alignment wrapText="1"/>
    </xf>
    <xf numFmtId="0" fontId="8" fillId="0" borderId="9" xfId="0" applyFont="1" applyBorder="1" applyAlignment="1">
      <alignment vertical="top" wrapText="1"/>
    </xf>
    <xf numFmtId="0" fontId="8" fillId="0" borderId="8" xfId="0" applyFont="1" applyBorder="1" applyAlignment="1">
      <alignment vertical="top" wrapText="1"/>
    </xf>
    <xf numFmtId="0" fontId="25" fillId="0" borderId="8" xfId="0" applyFont="1" applyBorder="1" applyAlignment="1">
      <alignment vertical="top" wrapText="1"/>
    </xf>
    <xf numFmtId="0" fontId="8" fillId="0" borderId="8" xfId="0" applyFont="1" applyBorder="1" applyAlignment="1">
      <alignment horizontal="left" vertical="top" wrapText="1"/>
    </xf>
    <xf numFmtId="0" fontId="8" fillId="0" borderId="23" xfId="0" applyFont="1" applyBorder="1" applyAlignment="1">
      <alignment vertical="top" wrapText="1"/>
    </xf>
    <xf numFmtId="1" fontId="4" fillId="0" borderId="6" xfId="0" applyNumberFormat="1" applyFont="1" applyBorder="1" applyAlignment="1">
      <alignment wrapText="1"/>
    </xf>
    <xf numFmtId="0" fontId="29" fillId="0" borderId="0" xfId="0" applyFont="1" applyAlignment="1">
      <alignment vertical="center" wrapText="1"/>
    </xf>
    <xf numFmtId="0" fontId="30" fillId="0" borderId="0" xfId="0" applyFont="1"/>
    <xf numFmtId="0" fontId="31" fillId="0" borderId="0" xfId="0" applyFont="1"/>
    <xf numFmtId="0" fontId="31" fillId="0" borderId="0" xfId="0" applyFont="1" applyAlignment="1">
      <alignment vertical="center" wrapText="1"/>
    </xf>
    <xf numFmtId="0" fontId="27" fillId="0" borderId="0" xfId="0" applyFont="1" applyAlignment="1">
      <alignment vertical="center" wrapText="1"/>
    </xf>
    <xf numFmtId="49" fontId="23" fillId="0" borderId="0" xfId="0" applyNumberFormat="1" applyFont="1"/>
    <xf numFmtId="49" fontId="0" fillId="0" borderId="0" xfId="0" applyNumberFormat="1"/>
    <xf numFmtId="49" fontId="29" fillId="0" borderId="0" xfId="0" applyNumberFormat="1" applyFont="1" applyAlignment="1">
      <alignment vertical="center" wrapText="1"/>
    </xf>
    <xf numFmtId="0" fontId="32" fillId="0" borderId="29" xfId="0" applyFont="1" applyBorder="1" applyAlignment="1">
      <alignment vertical="center" wrapText="1"/>
    </xf>
    <xf numFmtId="0" fontId="33" fillId="0" borderId="28" xfId="0" applyFont="1" applyBorder="1" applyAlignment="1">
      <alignment vertical="center" wrapText="1"/>
    </xf>
    <xf numFmtId="16" fontId="0" fillId="2" borderId="13" xfId="0" applyNumberFormat="1" applyFill="1" applyBorder="1" applyAlignment="1">
      <alignment horizontal="center" vertical="top" wrapText="1"/>
    </xf>
    <xf numFmtId="0" fontId="31" fillId="2" borderId="13" xfId="0" applyFont="1" applyFill="1" applyBorder="1" applyAlignment="1">
      <alignment horizontal="center" vertical="top" wrapText="1"/>
    </xf>
    <xf numFmtId="0" fontId="13" fillId="5" borderId="12" xfId="0" applyFont="1" applyFill="1" applyBorder="1" applyAlignment="1">
      <alignment vertical="center" wrapText="1"/>
    </xf>
    <xf numFmtId="0" fontId="2" fillId="2" borderId="18" xfId="0" applyFont="1" applyFill="1" applyBorder="1" applyAlignment="1">
      <alignment vertical="center" wrapText="1"/>
    </xf>
    <xf numFmtId="0" fontId="2" fillId="0" borderId="18" xfId="0" applyFont="1" applyBorder="1" applyAlignment="1">
      <alignment vertical="center" wrapText="1"/>
    </xf>
    <xf numFmtId="0" fontId="14" fillId="0" borderId="20" xfId="0" applyFont="1" applyBorder="1" applyAlignment="1">
      <alignment horizontal="left" vertical="center" wrapText="1"/>
    </xf>
    <xf numFmtId="0" fontId="11" fillId="0" borderId="12" xfId="0" applyFont="1" applyBorder="1" applyAlignment="1">
      <alignment vertical="center" wrapText="1"/>
    </xf>
    <xf numFmtId="0" fontId="34" fillId="0" borderId="0" xfId="0" applyFont="1"/>
    <xf numFmtId="0" fontId="28" fillId="0" borderId="0" xfId="0" applyFont="1"/>
    <xf numFmtId="0" fontId="20" fillId="0" borderId="8" xfId="0" applyFont="1" applyBorder="1" applyAlignment="1">
      <alignment vertical="top" wrapText="1"/>
    </xf>
    <xf numFmtId="14" fontId="0" fillId="2" borderId="13" xfId="0" applyNumberFormat="1" applyFill="1" applyBorder="1" applyAlignment="1">
      <alignment horizontal="center" vertical="top" wrapText="1"/>
    </xf>
    <xf numFmtId="14" fontId="3" fillId="2" borderId="13" xfId="0" applyNumberFormat="1" applyFont="1" applyFill="1" applyBorder="1" applyAlignment="1">
      <alignment horizontal="center" vertical="center" wrapText="1"/>
    </xf>
    <xf numFmtId="0" fontId="19" fillId="2" borderId="13" xfId="0" applyFont="1" applyFill="1" applyBorder="1" applyAlignment="1">
      <alignment horizontal="center" vertical="top" wrapText="1"/>
    </xf>
    <xf numFmtId="0" fontId="26" fillId="2" borderId="2" xfId="0" applyFont="1" applyFill="1" applyBorder="1" applyAlignment="1">
      <alignment horizontal="center" vertical="top" wrapText="1"/>
    </xf>
    <xf numFmtId="0" fontId="35" fillId="0" borderId="9" xfId="0" applyFont="1" applyBorder="1" applyAlignment="1">
      <alignment vertical="top" wrapText="1"/>
    </xf>
    <xf numFmtId="0" fontId="36" fillId="0" borderId="12" xfId="0" applyFont="1" applyBorder="1" applyAlignment="1">
      <alignment vertical="center" wrapText="1"/>
    </xf>
    <xf numFmtId="0" fontId="35" fillId="0" borderId="34" xfId="0" applyFont="1" applyBorder="1" applyAlignment="1">
      <alignment vertical="top" wrapText="1"/>
    </xf>
    <xf numFmtId="0" fontId="35" fillId="0" borderId="35" xfId="0" applyFont="1" applyBorder="1" applyAlignment="1">
      <alignment vertical="top" wrapText="1"/>
    </xf>
    <xf numFmtId="0" fontId="35" fillId="0" borderId="36" xfId="0" applyFont="1" applyBorder="1" applyAlignment="1">
      <alignment vertical="top" wrapText="1"/>
    </xf>
    <xf numFmtId="0" fontId="37" fillId="0" borderId="10" xfId="0" applyFont="1" applyBorder="1" applyAlignment="1">
      <alignment vertical="center" wrapText="1"/>
    </xf>
    <xf numFmtId="0" fontId="31" fillId="2" borderId="37" xfId="0" applyFont="1" applyFill="1" applyBorder="1" applyAlignment="1">
      <alignment horizontal="center" vertical="top" wrapText="1"/>
    </xf>
    <xf numFmtId="0" fontId="1" fillId="2" borderId="13" xfId="0" applyFont="1" applyFill="1" applyBorder="1" applyAlignment="1">
      <alignment vertical="top" wrapText="1"/>
    </xf>
    <xf numFmtId="0" fontId="15" fillId="6" borderId="0" xfId="0" applyFont="1" applyFill="1"/>
    <xf numFmtId="49" fontId="38" fillId="0" borderId="0" xfId="0" applyNumberFormat="1" applyFont="1" applyAlignment="1">
      <alignment vertical="center" wrapText="1"/>
    </xf>
    <xf numFmtId="0" fontId="41" fillId="0" borderId="8" xfId="0" applyFont="1" applyBorder="1" applyAlignment="1">
      <alignment horizontal="left" vertical="top" wrapText="1"/>
    </xf>
    <xf numFmtId="0" fontId="42" fillId="0" borderId="20" xfId="0" applyFont="1" applyBorder="1" applyAlignment="1">
      <alignment horizontal="left" vertical="center" wrapText="1"/>
    </xf>
    <xf numFmtId="0" fontId="43" fillId="0" borderId="20" xfId="0" applyFont="1" applyBorder="1" applyAlignment="1">
      <alignment horizontal="left" vertical="center" wrapText="1"/>
    </xf>
    <xf numFmtId="0" fontId="13" fillId="7" borderId="12" xfId="0" applyFont="1" applyFill="1" applyBorder="1" applyAlignment="1">
      <alignment vertical="center" wrapText="1"/>
    </xf>
    <xf numFmtId="0" fontId="42" fillId="7" borderId="20" xfId="0" applyFont="1" applyFill="1" applyBorder="1" applyAlignment="1">
      <alignment horizontal="left" vertical="center" wrapText="1"/>
    </xf>
    <xf numFmtId="0" fontId="44" fillId="0" borderId="20" xfId="0" applyFont="1" applyBorder="1" applyAlignment="1">
      <alignment horizontal="left" vertical="center" wrapText="1"/>
    </xf>
    <xf numFmtId="0" fontId="45" fillId="0" borderId="20" xfId="0" applyFont="1" applyBorder="1" applyAlignment="1">
      <alignment horizontal="left" vertical="center" wrapText="1"/>
    </xf>
    <xf numFmtId="0" fontId="35" fillId="0" borderId="8" xfId="0" applyFont="1" applyBorder="1" applyAlignment="1">
      <alignment horizontal="left" vertical="top" wrapText="1"/>
    </xf>
    <xf numFmtId="0" fontId="36" fillId="0" borderId="10" xfId="0" applyFont="1" applyBorder="1" applyAlignment="1">
      <alignment vertical="center" wrapText="1"/>
    </xf>
    <xf numFmtId="0" fontId="36" fillId="0" borderId="24" xfId="0" applyFont="1" applyBorder="1" applyAlignment="1">
      <alignment vertical="center" wrapText="1"/>
    </xf>
    <xf numFmtId="0" fontId="47" fillId="0" borderId="8" xfId="0" applyFont="1" applyBorder="1" applyAlignment="1">
      <alignment vertical="top" wrapText="1"/>
    </xf>
    <xf numFmtId="0" fontId="35" fillId="0" borderId="8" xfId="0" applyFont="1" applyBorder="1" applyAlignment="1">
      <alignment vertical="top" wrapText="1"/>
    </xf>
    <xf numFmtId="0" fontId="16" fillId="7" borderId="20" xfId="0" applyFont="1" applyFill="1" applyBorder="1" applyAlignment="1">
      <alignment horizontal="left" vertical="center" wrapText="1"/>
    </xf>
    <xf numFmtId="0" fontId="36" fillId="7" borderId="12" xfId="0" applyFont="1" applyFill="1" applyBorder="1" applyAlignment="1">
      <alignment vertical="center" wrapText="1"/>
    </xf>
    <xf numFmtId="0" fontId="49" fillId="0" borderId="0" xfId="0" applyFont="1"/>
    <xf numFmtId="0" fontId="51" fillId="0" borderId="29" xfId="0" applyFont="1" applyBorder="1" applyAlignment="1">
      <alignment vertical="center" wrapText="1"/>
    </xf>
    <xf numFmtId="0" fontId="24" fillId="0" borderId="0" xfId="0" applyFont="1" applyAlignment="1">
      <alignment wrapText="1"/>
    </xf>
    <xf numFmtId="0" fontId="24" fillId="0" borderId="0" xfId="0" applyFont="1" applyFill="1" applyAlignment="1">
      <alignment vertical="center"/>
    </xf>
  </cellXfs>
  <cellStyles count="1">
    <cellStyle name="Обычный" xfId="0" builtinId="0"/>
  </cellStyles>
  <dxfs count="5">
    <dxf>
      <fill>
        <patternFill>
          <bgColor rgb="FFFF8080"/>
        </patternFill>
      </fill>
    </dxf>
    <dxf>
      <fill>
        <patternFill>
          <bgColor rgb="FFCCFFCC"/>
        </patternFill>
      </fill>
    </dxf>
    <dxf>
      <fill>
        <patternFill>
          <bgColor indexed="42"/>
        </patternFill>
      </fill>
    </dxf>
    <dxf>
      <fill>
        <patternFill>
          <bgColor indexed="29"/>
        </patternFill>
      </fill>
    </dxf>
    <dxf>
      <fill>
        <patternFill>
          <bgColor theme="0" tint="-0.14996795556505021"/>
        </patternFill>
      </fill>
    </dxf>
  </dxfs>
  <tableStyles count="0" defaultTableStyle="TableStyleMedium2" defaultPivotStyle="PivotStyleLight16"/>
  <colors>
    <mruColors>
      <color rgb="FF0000FF"/>
      <color rgb="FFCCFFCC"/>
      <color rgb="FF008000"/>
      <color rgb="FFFFFF99"/>
      <color rgb="FF008080"/>
      <color rgb="FF00AF80"/>
      <color rgb="FFFF8000"/>
      <color rgb="FFFF8080"/>
      <color rgb="FFE1E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
  <sheetViews>
    <sheetView workbookViewId="0">
      <selection activeCell="K19" sqref="K19"/>
    </sheetView>
  </sheetViews>
  <sheetFormatPr defaultRowHeight="15" x14ac:dyDescent="0.25"/>
  <cols>
    <col min="2" max="2" width="39.28515625" bestFit="1" customWidth="1"/>
    <col min="3" max="3" width="37" customWidth="1"/>
    <col min="4" max="4" width="33.28515625" customWidth="1"/>
    <col min="5" max="5" width="19.140625" customWidth="1"/>
    <col min="6" max="6" width="9.5703125" customWidth="1"/>
  </cols>
  <sheetData>
    <row r="1" spans="1:16" ht="18.75" x14ac:dyDescent="0.3">
      <c r="A1" s="4" t="s">
        <v>206</v>
      </c>
      <c r="D1" s="66" t="s">
        <v>207</v>
      </c>
      <c r="F1" t="s">
        <v>18</v>
      </c>
    </row>
    <row r="2" spans="1:16" x14ac:dyDescent="0.25">
      <c r="A2" t="s">
        <v>154</v>
      </c>
      <c r="B2" t="s">
        <v>153</v>
      </c>
      <c r="C2" t="s">
        <v>155</v>
      </c>
      <c r="D2" t="s">
        <v>157</v>
      </c>
      <c r="E2" t="s">
        <v>69</v>
      </c>
      <c r="F2" t="s">
        <v>156</v>
      </c>
      <c r="J2" t="s">
        <v>69</v>
      </c>
      <c r="L2" t="s">
        <v>69</v>
      </c>
      <c r="M2" t="s">
        <v>70</v>
      </c>
    </row>
    <row r="3" spans="1:16" x14ac:dyDescent="0.25">
      <c r="A3">
        <v>1</v>
      </c>
      <c r="B3" s="36" t="s">
        <v>88</v>
      </c>
      <c r="C3" s="36" t="s">
        <v>87</v>
      </c>
      <c r="D3" s="36" t="s">
        <v>86</v>
      </c>
      <c r="E3" s="36" t="s">
        <v>73</v>
      </c>
      <c r="F3" s="56" t="str">
        <f t="shared" ref="F3:F34" si="0">CONCATENATE($F$1,B3,$F$1," - ",C3)</f>
        <v>"Плат узорный!" - Московская область, Павловский Посад</v>
      </c>
      <c r="G3">
        <v>1</v>
      </c>
      <c r="J3" t="str">
        <f t="shared" ref="J3:J34" si="1">MID(E3,9,5)</f>
        <v>10-00</v>
      </c>
      <c r="K3" t="s">
        <v>632</v>
      </c>
      <c r="L3" s="42">
        <v>10</v>
      </c>
      <c r="M3" s="36" t="s">
        <v>88</v>
      </c>
      <c r="P3" s="42"/>
    </row>
    <row r="4" spans="1:16" x14ac:dyDescent="0.25">
      <c r="A4">
        <v>2</v>
      </c>
      <c r="B4" s="36" t="s">
        <v>94</v>
      </c>
      <c r="C4" s="36" t="s">
        <v>93</v>
      </c>
      <c r="D4" s="36" t="s">
        <v>92</v>
      </c>
      <c r="E4" s="36" t="s">
        <v>77</v>
      </c>
      <c r="F4" s="56" t="str">
        <f t="shared" si="0"/>
        <v>"Видновчане" - Московская область, Ленинский р-н</v>
      </c>
      <c r="G4">
        <v>2</v>
      </c>
      <c r="J4" t="str">
        <f t="shared" si="1"/>
        <v>14-00</v>
      </c>
      <c r="K4" t="s">
        <v>632</v>
      </c>
      <c r="L4" s="42">
        <v>10</v>
      </c>
      <c r="M4" s="36" t="s">
        <v>57</v>
      </c>
      <c r="P4" s="42"/>
    </row>
    <row r="5" spans="1:16" x14ac:dyDescent="0.25">
      <c r="A5">
        <v>3</v>
      </c>
      <c r="B5" s="36" t="s">
        <v>149</v>
      </c>
      <c r="C5" s="36" t="s">
        <v>151</v>
      </c>
      <c r="D5" s="36" t="s">
        <v>150</v>
      </c>
      <c r="E5" s="36" t="s">
        <v>71</v>
      </c>
      <c r="F5" s="56" t="str">
        <f t="shared" si="0"/>
        <v>"Ладья" - Тверская область</v>
      </c>
      <c r="G5">
        <v>3</v>
      </c>
      <c r="J5" t="str">
        <f t="shared" si="1"/>
        <v>13-00</v>
      </c>
      <c r="K5" t="s">
        <v>632</v>
      </c>
      <c r="L5" s="42">
        <v>10</v>
      </c>
      <c r="M5" s="36" t="s">
        <v>111</v>
      </c>
      <c r="P5" s="42"/>
    </row>
    <row r="6" spans="1:16" x14ac:dyDescent="0.25">
      <c r="A6">
        <v>4</v>
      </c>
      <c r="B6" s="36" t="s">
        <v>47</v>
      </c>
      <c r="C6" s="36" t="s">
        <v>55</v>
      </c>
      <c r="D6" s="36" t="s">
        <v>56</v>
      </c>
      <c r="E6" s="36" t="s">
        <v>76</v>
      </c>
      <c r="F6" s="56" t="str">
        <f t="shared" si="0"/>
        <v>"Профессиональные дилетанты" - Рязанская область</v>
      </c>
      <c r="G6">
        <v>4</v>
      </c>
      <c r="J6" t="str">
        <f t="shared" si="1"/>
        <v>20-00</v>
      </c>
      <c r="K6" t="s">
        <v>632</v>
      </c>
      <c r="L6" s="42">
        <v>10</v>
      </c>
      <c r="M6" s="36" t="s">
        <v>35</v>
      </c>
      <c r="P6" s="36"/>
    </row>
    <row r="7" spans="1:16" x14ac:dyDescent="0.25">
      <c r="A7">
        <v>5</v>
      </c>
      <c r="B7" s="36" t="s">
        <v>28</v>
      </c>
      <c r="C7" s="36" t="s">
        <v>83</v>
      </c>
      <c r="D7" s="36" t="s">
        <v>84</v>
      </c>
      <c r="E7" s="36" t="s">
        <v>71</v>
      </c>
      <c r="F7" s="56" t="str">
        <f t="shared" si="0"/>
        <v>"Книжные черви" - Владимирская область</v>
      </c>
      <c r="G7">
        <v>5</v>
      </c>
      <c r="J7" t="str">
        <f t="shared" si="1"/>
        <v>13-00</v>
      </c>
      <c r="K7" t="s">
        <v>632</v>
      </c>
      <c r="L7" s="42">
        <v>11</v>
      </c>
      <c r="M7" s="36" t="s">
        <v>95</v>
      </c>
      <c r="P7" s="36"/>
    </row>
    <row r="8" spans="1:16" x14ac:dyDescent="0.25">
      <c r="A8">
        <v>6</v>
      </c>
      <c r="B8" s="36" t="s">
        <v>35</v>
      </c>
      <c r="C8" s="36" t="s">
        <v>36</v>
      </c>
      <c r="D8" s="36" t="s">
        <v>37</v>
      </c>
      <c r="E8" s="36" t="s">
        <v>73</v>
      </c>
      <c r="F8" s="56" t="str">
        <f t="shared" si="0"/>
        <v>"Весёлые Остроумные Интеллектуалы" - Воронежская область</v>
      </c>
      <c r="G8">
        <v>6</v>
      </c>
      <c r="J8" t="str">
        <f t="shared" si="1"/>
        <v>10-00</v>
      </c>
      <c r="K8" t="s">
        <v>632</v>
      </c>
      <c r="L8" s="42">
        <v>12</v>
      </c>
      <c r="M8" s="36" t="s">
        <v>222</v>
      </c>
      <c r="P8" s="36"/>
    </row>
    <row r="9" spans="1:16" x14ac:dyDescent="0.25">
      <c r="A9">
        <v>7</v>
      </c>
      <c r="B9" s="36" t="s">
        <v>52</v>
      </c>
      <c r="C9" s="36" t="s">
        <v>53</v>
      </c>
      <c r="D9" s="36" t="s">
        <v>54</v>
      </c>
      <c r="E9" s="36" t="s">
        <v>74</v>
      </c>
      <c r="F9" s="56" t="str">
        <f t="shared" si="0"/>
        <v>"Случайные пассажиры" - Липецкая область</v>
      </c>
      <c r="G9">
        <v>7</v>
      </c>
      <c r="J9" t="str">
        <f t="shared" si="1"/>
        <v>16-00</v>
      </c>
      <c r="K9" t="s">
        <v>632</v>
      </c>
      <c r="L9" s="42">
        <v>12</v>
      </c>
      <c r="M9" s="36" t="s">
        <v>29</v>
      </c>
      <c r="P9" s="36"/>
    </row>
    <row r="10" spans="1:16" x14ac:dyDescent="0.25">
      <c r="A10">
        <v>8</v>
      </c>
      <c r="B10" s="36" t="s">
        <v>120</v>
      </c>
      <c r="C10" s="36" t="s">
        <v>119</v>
      </c>
      <c r="D10" s="36" t="s">
        <v>118</v>
      </c>
      <c r="E10" s="36" t="s">
        <v>72</v>
      </c>
      <c r="F10" s="56" t="str">
        <f t="shared" si="0"/>
        <v>"Михайловские" - Рязанская область, Михайловский р-н</v>
      </c>
      <c r="G10">
        <v>8</v>
      </c>
      <c r="J10" t="str">
        <f t="shared" si="1"/>
        <v>12-00</v>
      </c>
      <c r="K10" t="s">
        <v>632</v>
      </c>
      <c r="L10" s="42">
        <v>12</v>
      </c>
      <c r="M10" s="36" t="s">
        <v>66</v>
      </c>
    </row>
    <row r="11" spans="1:16" x14ac:dyDescent="0.25">
      <c r="A11">
        <v>9</v>
      </c>
      <c r="B11" s="36" t="s">
        <v>42</v>
      </c>
      <c r="C11" s="36" t="s">
        <v>43</v>
      </c>
      <c r="D11" s="36" t="s">
        <v>44</v>
      </c>
      <c r="E11" s="36" t="s">
        <v>79</v>
      </c>
      <c r="F11" s="56" t="str">
        <f t="shared" si="0"/>
        <v>"Эдельвейс" - Московская область, Подольск</v>
      </c>
      <c r="G11">
        <v>9</v>
      </c>
      <c r="J11" t="str">
        <f t="shared" si="1"/>
        <v>19-00</v>
      </c>
      <c r="K11" t="s">
        <v>632</v>
      </c>
      <c r="L11" s="42">
        <v>12</v>
      </c>
      <c r="M11" s="36" t="s">
        <v>120</v>
      </c>
      <c r="P11" s="36"/>
    </row>
    <row r="12" spans="1:16" x14ac:dyDescent="0.25">
      <c r="A12">
        <v>10</v>
      </c>
      <c r="B12" s="36" t="s">
        <v>123</v>
      </c>
      <c r="C12" s="36" t="s">
        <v>122</v>
      </c>
      <c r="D12" s="36" t="s">
        <v>121</v>
      </c>
      <c r="E12" s="36" t="s">
        <v>213</v>
      </c>
      <c r="F12" s="56" t="str">
        <f t="shared" si="0"/>
        <v>"Свои 31" - Белгородская область, Старый Оскол</v>
      </c>
      <c r="G12">
        <v>10</v>
      </c>
      <c r="J12" t="str">
        <f t="shared" si="1"/>
        <v>19-30</v>
      </c>
      <c r="K12" t="s">
        <v>632</v>
      </c>
      <c r="L12" s="42">
        <v>12</v>
      </c>
      <c r="M12" s="36" t="s">
        <v>129</v>
      </c>
      <c r="P12" s="36"/>
    </row>
    <row r="13" spans="1:16" x14ac:dyDescent="0.25">
      <c r="A13">
        <v>11</v>
      </c>
      <c r="B13" s="113" t="s">
        <v>216</v>
      </c>
      <c r="C13" s="36" t="s">
        <v>215</v>
      </c>
      <c r="D13" s="36" t="s">
        <v>214</v>
      </c>
      <c r="E13" s="36" t="s">
        <v>217</v>
      </c>
      <c r="F13" s="56" t="str">
        <f t="shared" si="0"/>
        <v>"Буревестник" - Луганская область</v>
      </c>
      <c r="G13">
        <v>11</v>
      </c>
      <c r="J13" t="str">
        <f t="shared" si="1"/>
        <v>17-00</v>
      </c>
      <c r="K13" t="s">
        <v>632</v>
      </c>
      <c r="L13" s="42">
        <v>12</v>
      </c>
      <c r="M13" s="36" t="s">
        <v>225</v>
      </c>
      <c r="P13" s="36"/>
    </row>
    <row r="14" spans="1:16" x14ac:dyDescent="0.25">
      <c r="A14">
        <v>12</v>
      </c>
      <c r="B14" s="36" t="s">
        <v>218</v>
      </c>
      <c r="C14" s="36" t="s">
        <v>39</v>
      </c>
      <c r="D14" s="36" t="s">
        <v>219</v>
      </c>
      <c r="E14" s="36" t="s">
        <v>75</v>
      </c>
      <c r="F14" s="56" t="str">
        <f t="shared" si="0"/>
        <v>"КУПИНА-Н" - Московская область, Балашиха</v>
      </c>
      <c r="G14">
        <v>12</v>
      </c>
      <c r="J14" t="str">
        <f t="shared" si="1"/>
        <v>18-00</v>
      </c>
      <c r="K14" t="s">
        <v>632</v>
      </c>
      <c r="L14" s="42">
        <v>13</v>
      </c>
      <c r="M14" s="36" t="s">
        <v>149</v>
      </c>
      <c r="P14" s="36"/>
    </row>
    <row r="15" spans="1:16" x14ac:dyDescent="0.25">
      <c r="A15">
        <v>13</v>
      </c>
      <c r="B15" s="36" t="s">
        <v>95</v>
      </c>
      <c r="C15" s="36" t="s">
        <v>97</v>
      </c>
      <c r="D15" s="36" t="s">
        <v>96</v>
      </c>
      <c r="E15" s="36" t="s">
        <v>220</v>
      </c>
      <c r="F15" s="56" t="str">
        <f t="shared" si="0"/>
        <v>"Мыслитель" - Московская область, Лотошино</v>
      </c>
      <c r="G15">
        <v>13</v>
      </c>
      <c r="J15" t="str">
        <f t="shared" si="1"/>
        <v>11-00</v>
      </c>
      <c r="K15" t="s">
        <v>632</v>
      </c>
      <c r="L15" s="42">
        <v>13</v>
      </c>
      <c r="M15" s="36" t="s">
        <v>28</v>
      </c>
      <c r="P15" s="36"/>
    </row>
    <row r="16" spans="1:16" x14ac:dyDescent="0.25">
      <c r="A16">
        <v>14</v>
      </c>
      <c r="B16" s="36" t="s">
        <v>57</v>
      </c>
      <c r="C16" s="36" t="s">
        <v>58</v>
      </c>
      <c r="D16" s="36" t="s">
        <v>59</v>
      </c>
      <c r="E16" s="36" t="s">
        <v>73</v>
      </c>
      <c r="F16" s="56" t="str">
        <f t="shared" si="0"/>
        <v>"Неунывающие оптимисты" - Калужская область</v>
      </c>
      <c r="G16">
        <v>14</v>
      </c>
      <c r="J16" t="str">
        <f t="shared" si="1"/>
        <v>10-00</v>
      </c>
      <c r="K16" t="s">
        <v>632</v>
      </c>
      <c r="L16" s="42">
        <v>14</v>
      </c>
      <c r="M16" s="36" t="s">
        <v>89</v>
      </c>
      <c r="P16" s="36"/>
    </row>
    <row r="17" spans="1:16" x14ac:dyDescent="0.25">
      <c r="A17">
        <v>15</v>
      </c>
      <c r="B17" s="36" t="s">
        <v>129</v>
      </c>
      <c r="C17" s="36" t="s">
        <v>45</v>
      </c>
      <c r="D17" s="36" t="s">
        <v>46</v>
      </c>
      <c r="E17" s="36" t="s">
        <v>72</v>
      </c>
      <c r="F17" s="56" t="str">
        <f t="shared" si="0"/>
        <v>"Тамбовские волки" - Тамбовская область</v>
      </c>
      <c r="G17">
        <v>15</v>
      </c>
      <c r="J17" t="str">
        <f t="shared" si="1"/>
        <v>12-00</v>
      </c>
      <c r="K17" t="s">
        <v>632</v>
      </c>
      <c r="L17" s="42">
        <v>14</v>
      </c>
      <c r="M17" s="36" t="s">
        <v>94</v>
      </c>
      <c r="P17" s="36"/>
    </row>
    <row r="18" spans="1:16" x14ac:dyDescent="0.25">
      <c r="A18">
        <v>16</v>
      </c>
      <c r="B18" s="36" t="s">
        <v>82</v>
      </c>
      <c r="C18" s="36" t="s">
        <v>81</v>
      </c>
      <c r="D18" s="36" t="s">
        <v>80</v>
      </c>
      <c r="E18" s="36" t="s">
        <v>76</v>
      </c>
      <c r="F18" s="56" t="str">
        <f t="shared" si="0"/>
        <v>"Слава" - Московская область, Лыткарино</v>
      </c>
      <c r="G18">
        <v>16</v>
      </c>
      <c r="J18" t="str">
        <f t="shared" si="1"/>
        <v>20-00</v>
      </c>
      <c r="K18" t="s">
        <v>632</v>
      </c>
      <c r="L18" s="42">
        <v>16</v>
      </c>
      <c r="M18" s="36" t="s">
        <v>52</v>
      </c>
      <c r="P18" s="36"/>
    </row>
    <row r="19" spans="1:16" x14ac:dyDescent="0.25">
      <c r="A19">
        <v>17</v>
      </c>
      <c r="B19" s="36" t="s">
        <v>66</v>
      </c>
      <c r="C19" s="36" t="s">
        <v>40</v>
      </c>
      <c r="D19" s="36" t="s">
        <v>67</v>
      </c>
      <c r="E19" s="36" t="s">
        <v>72</v>
      </c>
      <c r="F19" s="56" t="str">
        <f t="shared" si="0"/>
        <v>"Феникс" - Москва</v>
      </c>
      <c r="G19">
        <v>17</v>
      </c>
      <c r="J19" t="str">
        <f t="shared" si="1"/>
        <v>12-00</v>
      </c>
      <c r="K19">
        <v>1</v>
      </c>
      <c r="L19" s="36">
        <v>17</v>
      </c>
      <c r="M19" s="36" t="s">
        <v>216</v>
      </c>
      <c r="P19" s="36"/>
    </row>
    <row r="20" spans="1:16" x14ac:dyDescent="0.25">
      <c r="A20">
        <v>18</v>
      </c>
      <c r="B20" s="36" t="s">
        <v>101</v>
      </c>
      <c r="C20" s="36" t="s">
        <v>100</v>
      </c>
      <c r="D20" s="36" t="s">
        <v>98</v>
      </c>
      <c r="E20" s="36" t="s">
        <v>79</v>
      </c>
      <c r="F20" s="56" t="str">
        <f t="shared" si="0"/>
        <v>"Летучий Голландец" - Московская область, Протвино</v>
      </c>
      <c r="G20">
        <v>18</v>
      </c>
      <c r="J20" t="str">
        <f t="shared" si="1"/>
        <v>19-00</v>
      </c>
      <c r="K20">
        <v>1</v>
      </c>
      <c r="L20" s="36">
        <v>18</v>
      </c>
      <c r="M20" s="36" t="s">
        <v>48</v>
      </c>
      <c r="P20" s="36"/>
    </row>
    <row r="21" spans="1:16" x14ac:dyDescent="0.25">
      <c r="A21">
        <v>19</v>
      </c>
      <c r="B21" s="113" t="s">
        <v>222</v>
      </c>
      <c r="C21" s="36" t="s">
        <v>45</v>
      </c>
      <c r="D21" s="36" t="s">
        <v>221</v>
      </c>
      <c r="E21" s="36" t="s">
        <v>72</v>
      </c>
      <c r="F21" s="56" t="str">
        <f t="shared" si="0"/>
        <v>"Белая соФФа" - Тамбовская область</v>
      </c>
      <c r="G21">
        <v>19</v>
      </c>
      <c r="J21" t="str">
        <f t="shared" si="1"/>
        <v>12-00</v>
      </c>
      <c r="K21">
        <v>1</v>
      </c>
      <c r="L21" s="36">
        <v>18</v>
      </c>
      <c r="M21" s="36" t="s">
        <v>218</v>
      </c>
    </row>
    <row r="22" spans="1:16" x14ac:dyDescent="0.25">
      <c r="A22">
        <v>20</v>
      </c>
      <c r="B22" s="113" t="s">
        <v>225</v>
      </c>
      <c r="C22" s="36" t="s">
        <v>224</v>
      </c>
      <c r="D22" s="36" t="s">
        <v>223</v>
      </c>
      <c r="E22" s="99" t="s">
        <v>212</v>
      </c>
      <c r="F22" s="56" t="str">
        <f t="shared" si="0"/>
        <v>"Тамбовские волки - Моршанск" - Тамбовская область, Моршанск</v>
      </c>
      <c r="G22">
        <v>20</v>
      </c>
      <c r="J22" t="str">
        <f t="shared" si="1"/>
        <v>12-00</v>
      </c>
      <c r="L22" s="36">
        <v>19</v>
      </c>
      <c r="M22" s="36" t="s">
        <v>42</v>
      </c>
    </row>
    <row r="23" spans="1:16" x14ac:dyDescent="0.25">
      <c r="A23">
        <v>21</v>
      </c>
      <c r="B23" s="36" t="s">
        <v>89</v>
      </c>
      <c r="C23" s="36" t="s">
        <v>38</v>
      </c>
      <c r="D23" s="36" t="s">
        <v>91</v>
      </c>
      <c r="E23" s="36" t="s">
        <v>77</v>
      </c>
      <c r="F23" s="56" t="str">
        <f t="shared" si="0"/>
        <v>"Дружные" - Московская область, Егорьевск</v>
      </c>
      <c r="G23">
        <v>21</v>
      </c>
      <c r="J23" t="str">
        <f t="shared" si="1"/>
        <v>14-00</v>
      </c>
      <c r="L23" s="36">
        <v>19</v>
      </c>
      <c r="M23" s="36" t="s">
        <v>101</v>
      </c>
    </row>
    <row r="24" spans="1:16" x14ac:dyDescent="0.25">
      <c r="A24">
        <v>22</v>
      </c>
      <c r="B24" s="36" t="s">
        <v>204</v>
      </c>
      <c r="C24" s="36" t="s">
        <v>41</v>
      </c>
      <c r="D24" s="36" t="s">
        <v>205</v>
      </c>
      <c r="E24" s="36" t="s">
        <v>76</v>
      </c>
      <c r="F24" s="56" t="str">
        <f t="shared" si="0"/>
        <v>"Виктория – Union Industrials" - Московская область, Воскресенск</v>
      </c>
      <c r="G24">
        <v>22</v>
      </c>
      <c r="J24" t="str">
        <f t="shared" si="1"/>
        <v>20-00</v>
      </c>
      <c r="L24" s="36">
        <v>19.5</v>
      </c>
      <c r="M24" s="36" t="s">
        <v>123</v>
      </c>
    </row>
    <row r="25" spans="1:16" x14ac:dyDescent="0.25">
      <c r="A25">
        <v>23</v>
      </c>
      <c r="B25" s="36" t="s">
        <v>111</v>
      </c>
      <c r="C25" s="36" t="s">
        <v>110</v>
      </c>
      <c r="D25" s="36" t="s">
        <v>109</v>
      </c>
      <c r="E25" s="36" t="s">
        <v>73</v>
      </c>
      <c r="F25" s="56" t="str">
        <f t="shared" si="0"/>
        <v>"Середа" - Ивановская область</v>
      </c>
      <c r="G25">
        <v>23</v>
      </c>
      <c r="J25" t="str">
        <f t="shared" si="1"/>
        <v>10-00</v>
      </c>
      <c r="L25" s="36">
        <v>20</v>
      </c>
      <c r="M25" s="36" t="s">
        <v>82</v>
      </c>
    </row>
    <row r="26" spans="1:16" x14ac:dyDescent="0.25">
      <c r="A26">
        <v>24</v>
      </c>
      <c r="B26" s="36" t="s">
        <v>29</v>
      </c>
      <c r="C26" s="36" t="s">
        <v>30</v>
      </c>
      <c r="D26" s="36" t="s">
        <v>31</v>
      </c>
      <c r="E26" s="36" t="s">
        <v>72</v>
      </c>
      <c r="F26" s="56" t="str">
        <f t="shared" si="0"/>
        <v>"Мыслители" - Брянская область</v>
      </c>
      <c r="G26">
        <v>24</v>
      </c>
      <c r="J26" t="str">
        <f t="shared" si="1"/>
        <v>12-00</v>
      </c>
      <c r="L26" s="36">
        <v>20</v>
      </c>
      <c r="M26" s="36" t="s">
        <v>204</v>
      </c>
    </row>
    <row r="27" spans="1:16" x14ac:dyDescent="0.25">
      <c r="A27">
        <v>25</v>
      </c>
      <c r="B27" s="36" t="s">
        <v>48</v>
      </c>
      <c r="C27" s="36" t="s">
        <v>63</v>
      </c>
      <c r="D27" s="36" t="s">
        <v>64</v>
      </c>
      <c r="E27" s="36" t="s">
        <v>75</v>
      </c>
      <c r="F27" s="56" t="str">
        <f t="shared" si="0"/>
        <v>"Звезда" - Московская область, Серпухов</v>
      </c>
      <c r="G27">
        <v>25</v>
      </c>
      <c r="J27" t="str">
        <f t="shared" si="1"/>
        <v>18-00</v>
      </c>
      <c r="L27" s="36">
        <v>20</v>
      </c>
      <c r="M27" s="36" t="s">
        <v>47</v>
      </c>
    </row>
    <row r="28" spans="1:16" x14ac:dyDescent="0.25">
      <c r="B28" s="36" t="s">
        <v>104</v>
      </c>
      <c r="C28" s="36" t="s">
        <v>103</v>
      </c>
      <c r="D28" s="36" t="s">
        <v>102</v>
      </c>
      <c r="E28" s="36" t="s">
        <v>85</v>
      </c>
      <c r="F28" s="56" t="str">
        <f t="shared" si="0"/>
        <v>"Город Чайковского" - Московская область, Клин</v>
      </c>
      <c r="J28" t="str">
        <f t="shared" si="1"/>
        <v>10-00</v>
      </c>
      <c r="L28" s="36"/>
      <c r="M28" t="s">
        <v>104</v>
      </c>
    </row>
    <row r="29" spans="1:16" x14ac:dyDescent="0.25">
      <c r="B29" s="36" t="s">
        <v>108</v>
      </c>
      <c r="C29" s="36" t="s">
        <v>107</v>
      </c>
      <c r="D29" s="36" t="s">
        <v>105</v>
      </c>
      <c r="E29" s="36" t="s">
        <v>106</v>
      </c>
      <c r="F29" s="56" t="str">
        <f t="shared" si="0"/>
        <v>"Огонёк" - Московская область, Бронницы</v>
      </c>
      <c r="J29" t="str">
        <f t="shared" si="1"/>
        <v>20-00</v>
      </c>
      <c r="L29" s="36"/>
      <c r="M29" t="s">
        <v>128</v>
      </c>
    </row>
    <row r="30" spans="1:16" x14ac:dyDescent="0.25">
      <c r="B30" s="36" t="s">
        <v>32</v>
      </c>
      <c r="C30" s="36" t="s">
        <v>33</v>
      </c>
      <c r="D30" s="36" t="s">
        <v>34</v>
      </c>
      <c r="E30" s="36" t="s">
        <v>74</v>
      </c>
      <c r="F30" s="56" t="str">
        <f t="shared" si="0"/>
        <v>"Завтра будет" - Смоленская область, Десногорск</v>
      </c>
      <c r="J30" t="str">
        <f t="shared" si="1"/>
        <v>16-00</v>
      </c>
      <c r="L30" s="36"/>
      <c r="M30" s="36" t="s">
        <v>115</v>
      </c>
    </row>
    <row r="31" spans="1:16" x14ac:dyDescent="0.25">
      <c r="B31" s="36" t="s">
        <v>115</v>
      </c>
      <c r="C31" s="36" t="s">
        <v>114</v>
      </c>
      <c r="D31" s="36" t="s">
        <v>112</v>
      </c>
      <c r="E31" s="36" t="s">
        <v>113</v>
      </c>
      <c r="F31" s="56" t="str">
        <f t="shared" si="0"/>
        <v>"Покорители вершин" - Московская область, Раменское</v>
      </c>
      <c r="J31" t="str">
        <f t="shared" si="1"/>
        <v>15-00</v>
      </c>
      <c r="L31" s="36"/>
      <c r="M31" s="36" t="s">
        <v>32</v>
      </c>
    </row>
    <row r="32" spans="1:16" x14ac:dyDescent="0.25">
      <c r="B32" s="36" t="s">
        <v>78</v>
      </c>
      <c r="C32" s="36" t="s">
        <v>117</v>
      </c>
      <c r="D32" s="36" t="s">
        <v>116</v>
      </c>
      <c r="E32" s="36" t="s">
        <v>99</v>
      </c>
      <c r="F32" s="56" t="str">
        <f t="shared" si="0"/>
        <v>"Самовар" - Московская область, Ивантеевка</v>
      </c>
      <c r="J32" t="str">
        <f t="shared" si="1"/>
        <v>19-00</v>
      </c>
      <c r="L32" s="36"/>
      <c r="M32" s="36" t="s">
        <v>78</v>
      </c>
    </row>
    <row r="33" spans="1:13" x14ac:dyDescent="0.25">
      <c r="B33" s="36" t="s">
        <v>125</v>
      </c>
      <c r="C33" s="36" t="s">
        <v>39</v>
      </c>
      <c r="D33" s="36" t="s">
        <v>124</v>
      </c>
      <c r="E33" s="36" t="s">
        <v>99</v>
      </c>
      <c r="F33" s="56" t="str">
        <f t="shared" si="0"/>
        <v>"В гостях у сказки!" - Московская область, Балашиха</v>
      </c>
      <c r="J33" t="str">
        <f t="shared" si="1"/>
        <v>19-00</v>
      </c>
      <c r="L33" s="36"/>
      <c r="M33" s="36" t="s">
        <v>125</v>
      </c>
    </row>
    <row r="34" spans="1:13" x14ac:dyDescent="0.25">
      <c r="B34" s="36" t="s">
        <v>128</v>
      </c>
      <c r="C34" s="36" t="s">
        <v>127</v>
      </c>
      <c r="D34" s="36" t="s">
        <v>126</v>
      </c>
      <c r="E34" s="36" t="s">
        <v>90</v>
      </c>
      <c r="F34" s="56" t="str">
        <f t="shared" si="0"/>
        <v>"Ума палата" - Курская область</v>
      </c>
      <c r="J34" t="str">
        <f t="shared" si="1"/>
        <v>12-00</v>
      </c>
      <c r="L34" s="36"/>
      <c r="M34" s="36" t="s">
        <v>108</v>
      </c>
    </row>
    <row r="35" spans="1:13" x14ac:dyDescent="0.25">
      <c r="A35" s="36" t="s">
        <v>89</v>
      </c>
      <c r="B35" s="36" t="s">
        <v>94</v>
      </c>
      <c r="C35" s="36" t="s">
        <v>66</v>
      </c>
      <c r="D35" s="36" t="s">
        <v>120</v>
      </c>
      <c r="E35" s="36" t="s">
        <v>129</v>
      </c>
      <c r="F35" s="36" t="s">
        <v>225</v>
      </c>
      <c r="H35" s="36"/>
      <c r="L35" s="56" t="str">
        <f>CONCATENATE(A35,", ",B35,", ",C35,", ",D35,", ",E35,", ",F35)</f>
        <v>Дружные, Видновчане, Феникс, Михайловские, Тамбовские волки, Тамбовские волки - Моршанск</v>
      </c>
      <c r="M35" s="36" t="s">
        <v>226</v>
      </c>
    </row>
    <row r="36" spans="1:13" ht="378.75" customHeight="1" x14ac:dyDescent="0.25">
      <c r="B36" s="131" t="s">
        <v>385</v>
      </c>
      <c r="C36" s="131"/>
      <c r="D36" s="131"/>
      <c r="E36" s="131"/>
      <c r="F36" s="131"/>
      <c r="G36" s="131"/>
      <c r="L36" s="36"/>
      <c r="M36" s="36"/>
    </row>
  </sheetData>
  <sortState xmlns:xlrd2="http://schemas.microsoft.com/office/spreadsheetml/2017/richdata2" ref="A3:J34">
    <sortCondition ref="A3:A34"/>
  </sortState>
  <mergeCells count="1">
    <mergeCell ref="B36:G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5"/>
  <sheetViews>
    <sheetView workbookViewId="0">
      <pane xSplit="2" ySplit="2" topLeftCell="C3" activePane="bottomRight" state="frozen"/>
      <selection pane="topRight" activeCell="C1" sqref="C1"/>
      <selection pane="bottomLeft" activeCell="A3" sqref="A3"/>
      <selection pane="bottomRight" activeCell="F14" sqref="F14"/>
    </sheetView>
  </sheetViews>
  <sheetFormatPr defaultRowHeight="15" x14ac:dyDescent="0.25"/>
  <cols>
    <col min="1" max="1" width="4.7109375" customWidth="1"/>
    <col min="2" max="2" width="19.42578125" customWidth="1"/>
    <col min="3" max="4" width="16.28515625" customWidth="1"/>
    <col min="5" max="5" width="86.140625" style="87" customWidth="1"/>
    <col min="6" max="6" width="37.42578125" customWidth="1"/>
    <col min="7" max="7" width="8.5703125" bestFit="1" customWidth="1"/>
    <col min="8" max="8" width="9.5703125" customWidth="1"/>
    <col min="9" max="9" width="63.42578125" style="82" customWidth="1"/>
    <col min="10" max="10" width="3.5703125" customWidth="1"/>
    <col min="12" max="12" width="22.28515625" customWidth="1"/>
  </cols>
  <sheetData>
    <row r="1" spans="1:18" ht="18.75" x14ac:dyDescent="0.3">
      <c r="A1" s="4" t="s">
        <v>208</v>
      </c>
      <c r="E1" s="86"/>
      <c r="F1" s="66"/>
    </row>
    <row r="2" spans="1:18" x14ac:dyDescent="0.25">
      <c r="A2" t="s">
        <v>140</v>
      </c>
      <c r="B2" t="s">
        <v>139</v>
      </c>
      <c r="C2" t="s">
        <v>130</v>
      </c>
      <c r="D2" t="s">
        <v>136</v>
      </c>
      <c r="E2" s="87" t="s">
        <v>131</v>
      </c>
      <c r="F2" t="s">
        <v>132</v>
      </c>
      <c r="G2" t="s">
        <v>370</v>
      </c>
      <c r="H2" t="s">
        <v>133</v>
      </c>
      <c r="I2" s="83" t="s">
        <v>134</v>
      </c>
    </row>
    <row r="3" spans="1:18" x14ac:dyDescent="0.25">
      <c r="A3" s="9">
        <v>1</v>
      </c>
      <c r="B3" s="31" t="s">
        <v>88</v>
      </c>
      <c r="C3" s="81" t="s">
        <v>310</v>
      </c>
      <c r="D3" s="81" t="s">
        <v>23</v>
      </c>
      <c r="E3" s="88" t="s">
        <v>284</v>
      </c>
      <c r="F3" s="81" t="s">
        <v>380</v>
      </c>
      <c r="G3" s="31"/>
      <c r="H3" s="31"/>
      <c r="I3" s="85" t="s">
        <v>311</v>
      </c>
      <c r="L3" s="87"/>
      <c r="N3" s="36"/>
      <c r="O3" s="36"/>
      <c r="R3" s="42"/>
    </row>
    <row r="4" spans="1:18" x14ac:dyDescent="0.25">
      <c r="A4" s="9">
        <v>2</v>
      </c>
      <c r="B4" s="31" t="s">
        <v>94</v>
      </c>
      <c r="C4" s="81" t="s">
        <v>310</v>
      </c>
      <c r="D4" s="81" t="s">
        <v>27</v>
      </c>
      <c r="E4" s="88" t="s">
        <v>285</v>
      </c>
      <c r="F4" s="81" t="s">
        <v>312</v>
      </c>
      <c r="G4" s="31"/>
      <c r="H4" s="31"/>
      <c r="I4" s="84" t="s">
        <v>313</v>
      </c>
      <c r="L4" s="87"/>
      <c r="N4" s="36"/>
      <c r="O4" s="36"/>
      <c r="R4" s="42"/>
    </row>
    <row r="5" spans="1:18" ht="22.5" x14ac:dyDescent="0.25">
      <c r="A5" s="9">
        <v>3</v>
      </c>
      <c r="B5" s="31" t="s">
        <v>149</v>
      </c>
      <c r="C5" s="81" t="s">
        <v>310</v>
      </c>
      <c r="D5" s="81" t="s">
        <v>24</v>
      </c>
      <c r="E5" s="88" t="s">
        <v>286</v>
      </c>
      <c r="F5" s="81" t="s">
        <v>314</v>
      </c>
      <c r="G5" s="31"/>
      <c r="H5" s="31"/>
      <c r="I5" s="84" t="s">
        <v>392</v>
      </c>
      <c r="L5" s="87"/>
      <c r="N5" s="36"/>
      <c r="R5" s="42"/>
    </row>
    <row r="6" spans="1:18" x14ac:dyDescent="0.25">
      <c r="A6" s="9">
        <v>4</v>
      </c>
      <c r="B6" s="31" t="s">
        <v>47</v>
      </c>
      <c r="C6" s="81" t="s">
        <v>310</v>
      </c>
      <c r="D6" s="81" t="s">
        <v>25</v>
      </c>
      <c r="E6" s="88" t="s">
        <v>287</v>
      </c>
      <c r="F6" s="81" t="s">
        <v>315</v>
      </c>
      <c r="G6" s="31"/>
      <c r="H6" s="31"/>
      <c r="I6" s="84" t="s">
        <v>316</v>
      </c>
      <c r="L6" s="87"/>
      <c r="N6" s="36"/>
      <c r="O6" s="36"/>
      <c r="R6" s="36"/>
    </row>
    <row r="7" spans="1:18" x14ac:dyDescent="0.25">
      <c r="A7" s="9">
        <v>8</v>
      </c>
      <c r="B7" s="31" t="s">
        <v>120</v>
      </c>
      <c r="C7" s="81" t="s">
        <v>310</v>
      </c>
      <c r="D7" s="81" t="s">
        <v>26</v>
      </c>
      <c r="E7" s="88" t="s">
        <v>288</v>
      </c>
      <c r="F7" s="81" t="s">
        <v>317</v>
      </c>
      <c r="G7" s="31"/>
      <c r="H7" s="31"/>
      <c r="I7" s="84"/>
      <c r="L7" s="87"/>
      <c r="N7" s="36"/>
      <c r="O7" s="36"/>
      <c r="R7" s="36"/>
    </row>
    <row r="8" spans="1:18" x14ac:dyDescent="0.25">
      <c r="A8" s="9">
        <v>5</v>
      </c>
      <c r="B8" s="31" t="s">
        <v>28</v>
      </c>
      <c r="C8" s="81" t="s">
        <v>310</v>
      </c>
      <c r="D8" s="81" t="s">
        <v>252</v>
      </c>
      <c r="E8" s="88" t="s">
        <v>289</v>
      </c>
      <c r="F8" s="81" t="s">
        <v>319</v>
      </c>
      <c r="G8" s="31"/>
      <c r="H8" s="31"/>
      <c r="I8" s="84" t="s">
        <v>318</v>
      </c>
      <c r="L8" s="87"/>
      <c r="N8" s="36"/>
      <c r="O8" s="36"/>
      <c r="R8" s="36"/>
    </row>
    <row r="9" spans="1:18" x14ac:dyDescent="0.25">
      <c r="A9" s="9">
        <v>6</v>
      </c>
      <c r="B9" s="31" t="s">
        <v>35</v>
      </c>
      <c r="C9" s="81" t="s">
        <v>310</v>
      </c>
      <c r="D9" s="81" t="s">
        <v>253</v>
      </c>
      <c r="E9" s="88" t="s">
        <v>290</v>
      </c>
      <c r="F9" s="81" t="s">
        <v>321</v>
      </c>
      <c r="G9" s="31"/>
      <c r="H9" s="31"/>
      <c r="I9" s="84" t="s">
        <v>320</v>
      </c>
      <c r="L9" s="87"/>
      <c r="N9" s="36"/>
      <c r="O9" s="36"/>
      <c r="R9" s="36"/>
    </row>
    <row r="10" spans="1:18" x14ac:dyDescent="0.25">
      <c r="A10" s="9">
        <v>10</v>
      </c>
      <c r="B10" s="31" t="s">
        <v>123</v>
      </c>
      <c r="C10" s="81" t="s">
        <v>310</v>
      </c>
      <c r="D10" s="81" t="s">
        <v>254</v>
      </c>
      <c r="E10" s="88" t="s">
        <v>291</v>
      </c>
      <c r="F10" s="81" t="s">
        <v>322</v>
      </c>
      <c r="G10" s="31"/>
      <c r="H10" s="31"/>
      <c r="I10" s="84"/>
      <c r="L10" s="87"/>
      <c r="N10" s="36"/>
      <c r="O10" s="36"/>
    </row>
    <row r="11" spans="1:18" x14ac:dyDescent="0.25">
      <c r="A11" s="9">
        <v>12</v>
      </c>
      <c r="B11" s="31" t="s">
        <v>218</v>
      </c>
      <c r="C11" s="81" t="s">
        <v>310</v>
      </c>
      <c r="D11" s="81" t="s">
        <v>255</v>
      </c>
      <c r="E11" s="88" t="s">
        <v>292</v>
      </c>
      <c r="F11" s="81" t="s">
        <v>323</v>
      </c>
      <c r="G11" s="31"/>
      <c r="H11" s="31"/>
      <c r="I11" s="84"/>
      <c r="L11" s="87"/>
      <c r="N11" s="36"/>
      <c r="O11" s="36"/>
      <c r="R11" s="36"/>
    </row>
    <row r="12" spans="1:18" x14ac:dyDescent="0.25">
      <c r="A12" s="9">
        <v>9</v>
      </c>
      <c r="B12" s="31" t="s">
        <v>42</v>
      </c>
      <c r="C12" s="81" t="s">
        <v>310</v>
      </c>
      <c r="D12" s="81" t="s">
        <v>256</v>
      </c>
      <c r="E12" s="88" t="s">
        <v>293</v>
      </c>
      <c r="F12" s="81" t="s">
        <v>324</v>
      </c>
      <c r="G12" s="31"/>
      <c r="H12" s="31"/>
      <c r="I12" s="84"/>
      <c r="L12" s="87"/>
      <c r="N12" s="36"/>
      <c r="O12" s="36"/>
      <c r="R12" s="36"/>
    </row>
    <row r="13" spans="1:18" x14ac:dyDescent="0.25">
      <c r="A13" s="9">
        <v>15</v>
      </c>
      <c r="B13" s="31" t="s">
        <v>129</v>
      </c>
      <c r="C13" s="81" t="s">
        <v>310</v>
      </c>
      <c r="D13" s="81" t="s">
        <v>258</v>
      </c>
      <c r="E13" s="88" t="s">
        <v>294</v>
      </c>
      <c r="F13" s="81" t="s">
        <v>325</v>
      </c>
      <c r="G13" s="31"/>
      <c r="H13" s="31"/>
      <c r="I13" s="84"/>
      <c r="L13" s="87"/>
      <c r="N13" s="36"/>
      <c r="R13" s="36"/>
    </row>
    <row r="14" spans="1:18" x14ac:dyDescent="0.25">
      <c r="A14" s="9">
        <v>16</v>
      </c>
      <c r="B14" s="31" t="s">
        <v>82</v>
      </c>
      <c r="C14" s="81" t="s">
        <v>310</v>
      </c>
      <c r="D14" s="81" t="s">
        <v>259</v>
      </c>
      <c r="E14" s="88" t="s">
        <v>295</v>
      </c>
      <c r="F14" s="81" t="s">
        <v>326</v>
      </c>
      <c r="G14" s="31"/>
      <c r="H14" s="31"/>
      <c r="I14" s="84" t="s">
        <v>332</v>
      </c>
      <c r="L14" s="87"/>
      <c r="N14" s="36"/>
      <c r="O14" s="36"/>
      <c r="R14" s="36"/>
    </row>
    <row r="15" spans="1:18" x14ac:dyDescent="0.25">
      <c r="A15" s="9">
        <v>13</v>
      </c>
      <c r="B15" s="31" t="s">
        <v>95</v>
      </c>
      <c r="C15" s="81" t="s">
        <v>310</v>
      </c>
      <c r="D15" s="81" t="s">
        <v>260</v>
      </c>
      <c r="E15" s="88" t="s">
        <v>296</v>
      </c>
      <c r="F15" s="81" t="s">
        <v>371</v>
      </c>
      <c r="G15" s="31"/>
      <c r="H15" s="31"/>
      <c r="I15" s="84" t="s">
        <v>327</v>
      </c>
      <c r="L15" s="87"/>
      <c r="N15" s="36"/>
      <c r="O15" s="36"/>
      <c r="R15" s="36"/>
    </row>
    <row r="16" spans="1:18" x14ac:dyDescent="0.25">
      <c r="A16" s="9">
        <v>18</v>
      </c>
      <c r="B16" s="31" t="s">
        <v>101</v>
      </c>
      <c r="C16" s="81" t="s">
        <v>310</v>
      </c>
      <c r="D16" s="81" t="s">
        <v>261</v>
      </c>
      <c r="E16" s="88" t="s">
        <v>297</v>
      </c>
      <c r="F16" s="81" t="s">
        <v>328</v>
      </c>
      <c r="G16" s="31"/>
      <c r="H16" s="31"/>
      <c r="I16" s="84" t="s">
        <v>329</v>
      </c>
      <c r="L16" s="87"/>
      <c r="N16" s="36"/>
      <c r="O16" s="36"/>
      <c r="R16" s="36"/>
    </row>
    <row r="17" spans="1:18" x14ac:dyDescent="0.25">
      <c r="A17" s="9">
        <v>14</v>
      </c>
      <c r="B17" s="31" t="s">
        <v>57</v>
      </c>
      <c r="C17" s="81" t="s">
        <v>310</v>
      </c>
      <c r="D17" s="81" t="s">
        <v>266</v>
      </c>
      <c r="E17" s="88" t="s">
        <v>298</v>
      </c>
      <c r="F17" s="81" t="s">
        <v>330</v>
      </c>
      <c r="G17" s="31"/>
      <c r="H17" s="31"/>
      <c r="I17" s="84" t="s">
        <v>330</v>
      </c>
      <c r="L17" s="87"/>
      <c r="N17" s="36"/>
      <c r="O17" s="36"/>
      <c r="R17" s="36"/>
    </row>
    <row r="18" spans="1:18" x14ac:dyDescent="0.25">
      <c r="A18" s="9">
        <v>19</v>
      </c>
      <c r="B18" s="31" t="s">
        <v>222</v>
      </c>
      <c r="C18" s="81" t="s">
        <v>310</v>
      </c>
      <c r="D18" s="81" t="s">
        <v>262</v>
      </c>
      <c r="E18" s="88" t="s">
        <v>299</v>
      </c>
      <c r="F18" s="81" t="s">
        <v>331</v>
      </c>
      <c r="G18" s="31"/>
      <c r="H18" s="31"/>
      <c r="I18" s="84" t="s">
        <v>395</v>
      </c>
      <c r="L18" s="87"/>
      <c r="N18" s="36"/>
      <c r="O18" s="36"/>
      <c r="R18" s="36"/>
    </row>
    <row r="19" spans="1:18" ht="33.75" x14ac:dyDescent="0.25">
      <c r="A19" s="9">
        <v>25</v>
      </c>
      <c r="B19" s="31" t="s">
        <v>48</v>
      </c>
      <c r="C19" s="81" t="s">
        <v>310</v>
      </c>
      <c r="D19" s="81" t="s">
        <v>263</v>
      </c>
      <c r="E19" s="88" t="s">
        <v>300</v>
      </c>
      <c r="F19" s="81" t="s">
        <v>334</v>
      </c>
      <c r="G19" s="31"/>
      <c r="H19" s="31"/>
      <c r="I19" s="84" t="s">
        <v>333</v>
      </c>
      <c r="L19" s="87"/>
      <c r="N19" s="36"/>
      <c r="O19" s="36"/>
      <c r="R19" s="36"/>
    </row>
    <row r="20" spans="1:18" x14ac:dyDescent="0.25">
      <c r="A20" s="9">
        <v>7</v>
      </c>
      <c r="B20" s="31" t="s">
        <v>52</v>
      </c>
      <c r="C20" s="81" t="s">
        <v>310</v>
      </c>
      <c r="D20" s="81" t="s">
        <v>264</v>
      </c>
      <c r="E20" s="88" t="s">
        <v>301</v>
      </c>
      <c r="F20" s="81" t="s">
        <v>336</v>
      </c>
      <c r="G20" s="31"/>
      <c r="H20" s="31"/>
      <c r="I20" s="84" t="s">
        <v>335</v>
      </c>
      <c r="L20" s="87"/>
      <c r="N20" s="36"/>
      <c r="O20" s="36"/>
      <c r="R20" s="36"/>
    </row>
    <row r="21" spans="1:18" x14ac:dyDescent="0.25">
      <c r="A21" s="9">
        <v>23</v>
      </c>
      <c r="B21" s="31" t="s">
        <v>111</v>
      </c>
      <c r="C21" s="81" t="s">
        <v>310</v>
      </c>
      <c r="D21" s="81" t="s">
        <v>265</v>
      </c>
      <c r="E21" s="88" t="s">
        <v>302</v>
      </c>
      <c r="F21" s="81" t="s">
        <v>338</v>
      </c>
      <c r="G21" s="31"/>
      <c r="H21" s="31"/>
      <c r="I21" s="84" t="s">
        <v>337</v>
      </c>
      <c r="L21" s="87"/>
      <c r="N21" s="36"/>
      <c r="O21" s="36"/>
    </row>
    <row r="22" spans="1:18" x14ac:dyDescent="0.25">
      <c r="A22" s="9">
        <v>24</v>
      </c>
      <c r="B22" s="31" t="s">
        <v>29</v>
      </c>
      <c r="C22" s="81" t="s">
        <v>310</v>
      </c>
      <c r="D22" s="81" t="s">
        <v>267</v>
      </c>
      <c r="E22" s="88" t="s">
        <v>303</v>
      </c>
      <c r="F22" s="81" t="s">
        <v>339</v>
      </c>
      <c r="G22" s="31"/>
      <c r="H22" s="31"/>
      <c r="I22" s="84" t="s">
        <v>340</v>
      </c>
      <c r="L22" s="87"/>
      <c r="N22" s="36"/>
      <c r="O22" s="36"/>
    </row>
    <row r="23" spans="1:18" x14ac:dyDescent="0.25">
      <c r="A23" s="9">
        <v>17</v>
      </c>
      <c r="B23" s="31" t="s">
        <v>66</v>
      </c>
      <c r="C23" s="81" t="s">
        <v>310</v>
      </c>
      <c r="D23" s="81" t="s">
        <v>269</v>
      </c>
      <c r="E23" s="88" t="s">
        <v>304</v>
      </c>
      <c r="F23" s="81" t="s">
        <v>342</v>
      </c>
      <c r="G23" s="31"/>
      <c r="H23" s="31"/>
      <c r="I23" s="84" t="s">
        <v>341</v>
      </c>
      <c r="L23" s="87"/>
      <c r="N23" s="36"/>
      <c r="O23" s="36"/>
    </row>
    <row r="24" spans="1:18" x14ac:dyDescent="0.25">
      <c r="A24" s="9">
        <v>11</v>
      </c>
      <c r="B24" s="31" t="s">
        <v>216</v>
      </c>
      <c r="C24" s="81" t="s">
        <v>310</v>
      </c>
      <c r="D24" s="81" t="s">
        <v>270</v>
      </c>
      <c r="E24" s="88" t="s">
        <v>305</v>
      </c>
      <c r="F24" s="81" t="s">
        <v>343</v>
      </c>
      <c r="G24" s="31"/>
      <c r="H24" s="31"/>
      <c r="I24" s="84"/>
      <c r="L24" s="87"/>
      <c r="N24" s="36"/>
      <c r="O24" s="36"/>
    </row>
    <row r="25" spans="1:18" x14ac:dyDescent="0.25">
      <c r="A25" s="9">
        <v>22</v>
      </c>
      <c r="B25" s="31" t="s">
        <v>204</v>
      </c>
      <c r="C25" s="81" t="s">
        <v>310</v>
      </c>
      <c r="D25" s="81" t="s">
        <v>271</v>
      </c>
      <c r="E25" s="88" t="s">
        <v>306</v>
      </c>
      <c r="F25" s="81" t="s">
        <v>344</v>
      </c>
      <c r="G25" s="31"/>
      <c r="H25" s="31"/>
      <c r="I25" s="84" t="s">
        <v>345</v>
      </c>
      <c r="L25" s="87"/>
      <c r="N25" s="36"/>
      <c r="O25" s="36"/>
    </row>
    <row r="26" spans="1:18" x14ac:dyDescent="0.25">
      <c r="A26" s="9">
        <v>21</v>
      </c>
      <c r="B26" s="31" t="s">
        <v>89</v>
      </c>
      <c r="C26" s="81" t="s">
        <v>310</v>
      </c>
      <c r="D26" s="81" t="s">
        <v>273</v>
      </c>
      <c r="E26" s="88" t="s">
        <v>307</v>
      </c>
      <c r="F26" s="84" t="s">
        <v>346</v>
      </c>
      <c r="G26" s="31"/>
      <c r="H26" s="31"/>
      <c r="I26" s="84" t="s">
        <v>349</v>
      </c>
      <c r="L26" s="87"/>
      <c r="N26" s="36"/>
      <c r="O26" s="36"/>
    </row>
    <row r="27" spans="1:18" x14ac:dyDescent="0.25">
      <c r="A27" s="9">
        <v>0</v>
      </c>
      <c r="B27" s="31" t="s">
        <v>148</v>
      </c>
      <c r="C27" s="81" t="s">
        <v>310</v>
      </c>
      <c r="D27" s="81" t="s">
        <v>272</v>
      </c>
      <c r="E27" s="88" t="s">
        <v>308</v>
      </c>
      <c r="F27" s="81" t="s">
        <v>347</v>
      </c>
      <c r="G27" s="31"/>
      <c r="H27" s="31"/>
      <c r="I27" s="84" t="s">
        <v>348</v>
      </c>
      <c r="L27" s="87"/>
      <c r="N27" s="36"/>
      <c r="O27" s="36"/>
    </row>
    <row r="28" spans="1:18" x14ac:dyDescent="0.25">
      <c r="A28" s="9">
        <v>0</v>
      </c>
      <c r="B28" s="31" t="s">
        <v>148</v>
      </c>
      <c r="C28" s="81" t="s">
        <v>358</v>
      </c>
      <c r="D28" s="81" t="s">
        <v>359</v>
      </c>
      <c r="E28" s="88" t="s">
        <v>372</v>
      </c>
      <c r="F28" s="88" t="s">
        <v>372</v>
      </c>
      <c r="G28" s="31"/>
      <c r="H28" s="31"/>
      <c r="I28" s="84"/>
      <c r="L28" s="87"/>
      <c r="N28" s="36"/>
      <c r="O28" s="36"/>
    </row>
    <row r="29" spans="1:18" x14ac:dyDescent="0.25">
      <c r="A29" s="9">
        <v>0</v>
      </c>
      <c r="B29" s="31" t="s">
        <v>148</v>
      </c>
      <c r="C29" s="81" t="s">
        <v>358</v>
      </c>
      <c r="D29" s="81" t="s">
        <v>360</v>
      </c>
      <c r="E29" s="88" t="s">
        <v>373</v>
      </c>
      <c r="F29" s="88" t="s">
        <v>373</v>
      </c>
      <c r="G29" s="31"/>
      <c r="H29" s="31"/>
      <c r="I29" s="84"/>
      <c r="L29" s="87"/>
      <c r="N29" s="36"/>
      <c r="O29" s="36"/>
    </row>
    <row r="30" spans="1:18" x14ac:dyDescent="0.25">
      <c r="A30" s="9">
        <v>0</v>
      </c>
      <c r="B30" s="31" t="s">
        <v>148</v>
      </c>
      <c r="C30" s="81" t="s">
        <v>358</v>
      </c>
      <c r="D30" s="81" t="s">
        <v>361</v>
      </c>
      <c r="E30" s="88" t="s">
        <v>374</v>
      </c>
      <c r="F30" s="88" t="s">
        <v>374</v>
      </c>
      <c r="G30" s="31"/>
      <c r="H30" s="31"/>
      <c r="I30" s="84"/>
      <c r="L30" s="87"/>
      <c r="N30" s="36"/>
      <c r="O30" s="36"/>
    </row>
    <row r="31" spans="1:18" ht="36" x14ac:dyDescent="0.25">
      <c r="A31" s="9">
        <v>0</v>
      </c>
      <c r="B31" s="31" t="s">
        <v>148</v>
      </c>
      <c r="C31" s="81" t="s">
        <v>135</v>
      </c>
      <c r="D31" s="81" t="s">
        <v>144</v>
      </c>
      <c r="E31" s="88" t="s">
        <v>350</v>
      </c>
      <c r="F31" s="81" t="s">
        <v>481</v>
      </c>
      <c r="G31" s="31"/>
      <c r="H31" s="31"/>
      <c r="I31" s="84"/>
      <c r="L31" s="87"/>
      <c r="N31" s="36"/>
      <c r="O31" s="36"/>
    </row>
    <row r="32" spans="1:18" ht="24" x14ac:dyDescent="0.25">
      <c r="A32" s="9">
        <v>0</v>
      </c>
      <c r="B32" s="31" t="s">
        <v>148</v>
      </c>
      <c r="C32" s="81" t="s">
        <v>135</v>
      </c>
      <c r="D32" s="81" t="s">
        <v>141</v>
      </c>
      <c r="E32" s="88" t="s">
        <v>351</v>
      </c>
      <c r="F32" s="81" t="s">
        <v>482</v>
      </c>
      <c r="G32" s="31"/>
      <c r="H32" s="31"/>
      <c r="I32" s="84" t="s">
        <v>487</v>
      </c>
      <c r="L32" s="87"/>
      <c r="N32" s="36"/>
      <c r="O32" s="36"/>
    </row>
    <row r="33" spans="1:15" ht="24" x14ac:dyDescent="0.25">
      <c r="A33" s="9">
        <v>0</v>
      </c>
      <c r="B33" s="31" t="s">
        <v>148</v>
      </c>
      <c r="C33" s="81" t="s">
        <v>135</v>
      </c>
      <c r="D33" s="81" t="s">
        <v>138</v>
      </c>
      <c r="E33" s="88" t="s">
        <v>352</v>
      </c>
      <c r="F33" s="81" t="s">
        <v>483</v>
      </c>
      <c r="G33" s="31"/>
      <c r="H33" s="31"/>
      <c r="I33" s="84" t="s">
        <v>486</v>
      </c>
      <c r="L33" s="87"/>
      <c r="N33" s="36"/>
      <c r="O33" s="36"/>
    </row>
    <row r="34" spans="1:15" ht="24" x14ac:dyDescent="0.25">
      <c r="A34" s="9">
        <v>0</v>
      </c>
      <c r="B34" s="31" t="s">
        <v>148</v>
      </c>
      <c r="C34" s="81" t="s">
        <v>135</v>
      </c>
      <c r="D34" s="81" t="s">
        <v>146</v>
      </c>
      <c r="E34" s="88" t="s">
        <v>353</v>
      </c>
      <c r="F34" s="81" t="s">
        <v>484</v>
      </c>
      <c r="G34" s="31"/>
      <c r="H34" s="31"/>
      <c r="I34" s="84" t="s">
        <v>485</v>
      </c>
      <c r="L34" s="87"/>
      <c r="N34" s="36"/>
      <c r="O34" s="36"/>
    </row>
    <row r="35" spans="1:15" ht="24" x14ac:dyDescent="0.25">
      <c r="A35" s="9">
        <v>0</v>
      </c>
      <c r="B35" s="31" t="s">
        <v>148</v>
      </c>
      <c r="C35" s="81" t="s">
        <v>135</v>
      </c>
      <c r="D35" s="81" t="s">
        <v>147</v>
      </c>
      <c r="E35" s="88" t="s">
        <v>354</v>
      </c>
      <c r="F35" s="81" t="s">
        <v>488</v>
      </c>
      <c r="G35" s="31"/>
      <c r="H35" s="31"/>
      <c r="I35" s="84" t="s">
        <v>489</v>
      </c>
      <c r="L35" s="87"/>
      <c r="N35" s="36"/>
      <c r="O35" s="36"/>
    </row>
    <row r="36" spans="1:15" x14ac:dyDescent="0.25">
      <c r="A36" s="9">
        <v>0</v>
      </c>
      <c r="B36" s="31" t="s">
        <v>148</v>
      </c>
      <c r="C36" s="81" t="s">
        <v>135</v>
      </c>
      <c r="D36" s="81" t="s">
        <v>145</v>
      </c>
      <c r="E36" s="88" t="s">
        <v>355</v>
      </c>
      <c r="F36" s="81" t="s">
        <v>490</v>
      </c>
      <c r="G36" s="31"/>
      <c r="H36" s="31"/>
      <c r="I36" s="84" t="s">
        <v>491</v>
      </c>
      <c r="L36" s="87"/>
      <c r="N36" s="36"/>
      <c r="O36" s="36"/>
    </row>
    <row r="37" spans="1:15" ht="24" x14ac:dyDescent="0.25">
      <c r="A37" s="9">
        <v>0</v>
      </c>
      <c r="B37" s="31" t="s">
        <v>148</v>
      </c>
      <c r="C37" s="81" t="s">
        <v>135</v>
      </c>
      <c r="D37" s="81" t="s">
        <v>280</v>
      </c>
      <c r="E37" s="88" t="s">
        <v>356</v>
      </c>
      <c r="F37" s="81" t="s">
        <v>493</v>
      </c>
      <c r="G37" s="31"/>
      <c r="H37" s="31"/>
      <c r="I37" s="84" t="s">
        <v>492</v>
      </c>
      <c r="L37" s="87"/>
      <c r="N37" s="36"/>
      <c r="O37" s="36"/>
    </row>
    <row r="38" spans="1:15" ht="24" x14ac:dyDescent="0.25">
      <c r="A38" s="9">
        <v>0</v>
      </c>
      <c r="B38" s="31" t="s">
        <v>148</v>
      </c>
      <c r="C38" s="81" t="s">
        <v>135</v>
      </c>
      <c r="D38" s="81" t="s">
        <v>281</v>
      </c>
      <c r="E38" s="88" t="s">
        <v>357</v>
      </c>
      <c r="F38" s="81" t="s">
        <v>404</v>
      </c>
      <c r="G38" s="31"/>
      <c r="H38" s="31"/>
      <c r="I38" s="84" t="s">
        <v>494</v>
      </c>
      <c r="L38" s="87"/>
      <c r="N38" s="36"/>
      <c r="O38" s="36"/>
    </row>
    <row r="39" spans="1:15" ht="90" x14ac:dyDescent="0.25">
      <c r="A39" s="9">
        <v>0</v>
      </c>
      <c r="B39" s="31" t="s">
        <v>148</v>
      </c>
      <c r="C39" s="81" t="s">
        <v>363</v>
      </c>
      <c r="D39" s="81" t="s">
        <v>8</v>
      </c>
      <c r="E39" s="114" t="s">
        <v>377</v>
      </c>
      <c r="F39" s="81" t="s">
        <v>388</v>
      </c>
      <c r="G39" s="31"/>
      <c r="H39" s="31"/>
      <c r="I39" s="81" t="s">
        <v>387</v>
      </c>
      <c r="L39" s="87"/>
      <c r="N39" s="36"/>
      <c r="O39" s="36"/>
    </row>
    <row r="40" spans="1:15" ht="36" x14ac:dyDescent="0.25">
      <c r="A40" s="9">
        <v>40</v>
      </c>
      <c r="B40" s="31" t="s">
        <v>148</v>
      </c>
      <c r="C40" s="81" t="s">
        <v>364</v>
      </c>
      <c r="D40" s="81" t="s">
        <v>9</v>
      </c>
      <c r="E40" s="114" t="s">
        <v>375</v>
      </c>
      <c r="F40" s="81" t="s">
        <v>495</v>
      </c>
      <c r="G40" s="31"/>
      <c r="H40" s="31"/>
      <c r="I40" s="84" t="s">
        <v>496</v>
      </c>
      <c r="L40" s="87"/>
      <c r="N40" s="36"/>
      <c r="O40" s="36"/>
    </row>
    <row r="41" spans="1:15" ht="63" x14ac:dyDescent="0.25">
      <c r="A41" s="9">
        <v>40</v>
      </c>
      <c r="B41" s="31" t="s">
        <v>148</v>
      </c>
      <c r="C41" s="81" t="s">
        <v>365</v>
      </c>
      <c r="D41" s="81" t="s">
        <v>10</v>
      </c>
      <c r="E41" s="114" t="s">
        <v>378</v>
      </c>
      <c r="F41" s="81" t="s">
        <v>525</v>
      </c>
      <c r="G41" s="31"/>
      <c r="H41" s="31"/>
      <c r="I41" s="84" t="s">
        <v>497</v>
      </c>
      <c r="L41" s="87"/>
      <c r="N41" s="36"/>
      <c r="O41" s="36"/>
    </row>
    <row r="42" spans="1:15" ht="24" x14ac:dyDescent="0.25">
      <c r="A42" s="9">
        <v>40</v>
      </c>
      <c r="B42" s="31" t="s">
        <v>148</v>
      </c>
      <c r="C42" s="81" t="s">
        <v>366</v>
      </c>
      <c r="D42" s="81" t="s">
        <v>159</v>
      </c>
      <c r="E42" s="114" t="s">
        <v>501</v>
      </c>
      <c r="F42" s="81" t="s">
        <v>480</v>
      </c>
      <c r="G42" s="31"/>
      <c r="H42" s="31"/>
      <c r="I42" s="84" t="s">
        <v>500</v>
      </c>
      <c r="L42" s="87"/>
      <c r="N42" s="36"/>
      <c r="O42" s="36"/>
    </row>
    <row r="43" spans="1:15" ht="24" x14ac:dyDescent="0.25">
      <c r="A43" s="9">
        <v>40</v>
      </c>
      <c r="B43" s="31" t="s">
        <v>148</v>
      </c>
      <c r="C43" s="81" t="s">
        <v>366</v>
      </c>
      <c r="D43" s="81" t="s">
        <v>160</v>
      </c>
      <c r="E43" s="114" t="s">
        <v>502</v>
      </c>
      <c r="F43" s="81" t="s">
        <v>498</v>
      </c>
      <c r="G43" s="31"/>
      <c r="H43" s="31"/>
      <c r="I43" s="84" t="s">
        <v>499</v>
      </c>
      <c r="L43" s="87"/>
      <c r="N43" s="36"/>
      <c r="O43" s="36"/>
    </row>
    <row r="44" spans="1:15" ht="24" x14ac:dyDescent="0.25">
      <c r="A44" s="9">
        <v>40</v>
      </c>
      <c r="B44" s="31" t="s">
        <v>148</v>
      </c>
      <c r="C44" s="81" t="s">
        <v>366</v>
      </c>
      <c r="D44" s="81" t="s">
        <v>161</v>
      </c>
      <c r="E44" s="114" t="s">
        <v>505</v>
      </c>
      <c r="F44" s="81" t="s">
        <v>503</v>
      </c>
      <c r="G44" s="31"/>
      <c r="H44" s="31"/>
      <c r="I44" s="84" t="s">
        <v>504</v>
      </c>
      <c r="L44" s="87"/>
      <c r="N44" s="36"/>
    </row>
    <row r="45" spans="1:15" ht="36" x14ac:dyDescent="0.25">
      <c r="A45" s="9">
        <v>40</v>
      </c>
      <c r="B45" s="31" t="s">
        <v>148</v>
      </c>
      <c r="C45" s="81" t="s">
        <v>367</v>
      </c>
      <c r="D45" s="81" t="s">
        <v>12</v>
      </c>
      <c r="E45" s="114" t="s">
        <v>376</v>
      </c>
      <c r="F45" s="81">
        <v>1970</v>
      </c>
      <c r="G45" s="31"/>
      <c r="H45" s="31"/>
      <c r="I45" s="84" t="s">
        <v>506</v>
      </c>
      <c r="L45" s="87"/>
      <c r="N45" s="36"/>
    </row>
    <row r="46" spans="1:15" ht="90" x14ac:dyDescent="0.25">
      <c r="A46" s="9">
        <v>40</v>
      </c>
      <c r="B46" s="31" t="s">
        <v>148</v>
      </c>
      <c r="C46" s="81" t="s">
        <v>369</v>
      </c>
      <c r="D46" s="81" t="s">
        <v>13</v>
      </c>
      <c r="E46" s="114" t="s">
        <v>379</v>
      </c>
      <c r="F46" s="81" t="s">
        <v>384</v>
      </c>
      <c r="G46" s="31"/>
      <c r="H46" s="31"/>
      <c r="I46" s="84" t="s">
        <v>386</v>
      </c>
      <c r="L46" s="87"/>
      <c r="N46" s="36"/>
    </row>
    <row r="47" spans="1:15" x14ac:dyDescent="0.25">
      <c r="A47" s="9">
        <v>40</v>
      </c>
      <c r="B47" s="31" t="s">
        <v>148</v>
      </c>
      <c r="C47" s="81" t="s">
        <v>362</v>
      </c>
      <c r="D47" s="81" t="s">
        <v>14</v>
      </c>
      <c r="E47" s="88"/>
      <c r="F47" s="81"/>
      <c r="G47" s="31"/>
      <c r="H47" s="31"/>
      <c r="I47" s="84"/>
    </row>
    <row r="48" spans="1:15" x14ac:dyDescent="0.25">
      <c r="A48" s="9" t="s">
        <v>152</v>
      </c>
      <c r="B48" s="31" t="s">
        <v>152</v>
      </c>
      <c r="C48" s="81" t="s">
        <v>185</v>
      </c>
      <c r="D48">
        <v>1</v>
      </c>
      <c r="E48" s="87" t="s">
        <v>239</v>
      </c>
      <c r="F48" s="87" t="s">
        <v>239</v>
      </c>
      <c r="G48" s="31" t="b">
        <f>E48=F48</f>
        <v>1</v>
      </c>
      <c r="H48" s="31"/>
      <c r="I48" s="84"/>
    </row>
    <row r="49" spans="4:9" x14ac:dyDescent="0.25">
      <c r="D49">
        <v>2</v>
      </c>
      <c r="E49" s="87" t="s">
        <v>240</v>
      </c>
      <c r="F49" t="s">
        <v>193</v>
      </c>
      <c r="G49" s="31" t="b">
        <f t="shared" ref="G49:G65" si="0">E49=F49</f>
        <v>0</v>
      </c>
      <c r="I49" s="31"/>
    </row>
    <row r="50" spans="4:9" x14ac:dyDescent="0.25">
      <c r="D50">
        <v>3</v>
      </c>
      <c r="E50" s="87" t="s">
        <v>241</v>
      </c>
      <c r="F50" t="s">
        <v>190</v>
      </c>
      <c r="G50" s="31" t="b">
        <f t="shared" si="0"/>
        <v>0</v>
      </c>
      <c r="I50" s="31"/>
    </row>
    <row r="51" spans="4:9" x14ac:dyDescent="0.25">
      <c r="D51">
        <v>4</v>
      </c>
      <c r="E51" s="87" t="s">
        <v>242</v>
      </c>
      <c r="F51" s="81" t="s">
        <v>196</v>
      </c>
      <c r="G51" s="31" t="b">
        <f t="shared" si="0"/>
        <v>0</v>
      </c>
      <c r="I51" s="31"/>
    </row>
    <row r="52" spans="4:9" x14ac:dyDescent="0.25">
      <c r="D52">
        <v>5</v>
      </c>
      <c r="E52" s="87" t="s">
        <v>243</v>
      </c>
      <c r="F52" t="s">
        <v>197</v>
      </c>
      <c r="G52" s="31" t="b">
        <f t="shared" si="0"/>
        <v>0</v>
      </c>
      <c r="I52" s="31"/>
    </row>
    <row r="53" spans="4:9" x14ac:dyDescent="0.25">
      <c r="D53">
        <v>6</v>
      </c>
      <c r="E53" s="87" t="s">
        <v>244</v>
      </c>
      <c r="F53" t="s">
        <v>194</v>
      </c>
      <c r="G53" s="31" t="b">
        <f t="shared" si="0"/>
        <v>0</v>
      </c>
      <c r="I53" s="31"/>
    </row>
    <row r="54" spans="4:9" x14ac:dyDescent="0.25">
      <c r="D54">
        <v>7</v>
      </c>
      <c r="E54" s="87" t="s">
        <v>245</v>
      </c>
      <c r="F54" t="s">
        <v>188</v>
      </c>
      <c r="G54" s="31" t="b">
        <f t="shared" si="0"/>
        <v>0</v>
      </c>
      <c r="I54" s="31"/>
    </row>
    <row r="55" spans="4:9" x14ac:dyDescent="0.25">
      <c r="D55">
        <v>8</v>
      </c>
      <c r="E55" s="87" t="s">
        <v>246</v>
      </c>
      <c r="F55" t="s">
        <v>192</v>
      </c>
      <c r="G55" s="31" t="b">
        <f t="shared" si="0"/>
        <v>0</v>
      </c>
      <c r="I55" s="31"/>
    </row>
    <row r="56" spans="4:9" x14ac:dyDescent="0.25">
      <c r="D56">
        <v>9</v>
      </c>
      <c r="E56" s="87" t="s">
        <v>247</v>
      </c>
      <c r="F56" t="s">
        <v>189</v>
      </c>
      <c r="G56" s="31" t="b">
        <f t="shared" si="0"/>
        <v>0</v>
      </c>
      <c r="I56" s="31"/>
    </row>
    <row r="57" spans="4:9" x14ac:dyDescent="0.25">
      <c r="D57">
        <v>10</v>
      </c>
      <c r="E57" s="87" t="s">
        <v>248</v>
      </c>
      <c r="F57" t="s">
        <v>195</v>
      </c>
      <c r="G57" s="31" t="b">
        <f t="shared" si="0"/>
        <v>0</v>
      </c>
      <c r="I57" s="31"/>
    </row>
    <row r="58" spans="4:9" x14ac:dyDescent="0.25">
      <c r="D58">
        <v>11</v>
      </c>
      <c r="E58" s="87" t="s">
        <v>238</v>
      </c>
      <c r="F58" t="s">
        <v>191</v>
      </c>
      <c r="G58" s="31" t="b">
        <f t="shared" si="0"/>
        <v>0</v>
      </c>
      <c r="I58" s="31"/>
    </row>
    <row r="59" spans="4:9" x14ac:dyDescent="0.25">
      <c r="D59">
        <v>12</v>
      </c>
      <c r="E59" s="87" t="s">
        <v>283</v>
      </c>
      <c r="F59" t="s">
        <v>186</v>
      </c>
      <c r="G59" s="31" t="b">
        <f t="shared" si="0"/>
        <v>0</v>
      </c>
      <c r="I59" s="31"/>
    </row>
    <row r="60" spans="4:9" x14ac:dyDescent="0.25">
      <c r="D60">
        <v>13</v>
      </c>
      <c r="E60" s="87" t="s">
        <v>250</v>
      </c>
      <c r="F60" t="s">
        <v>187</v>
      </c>
      <c r="G60" s="31" t="b">
        <f t="shared" si="0"/>
        <v>0</v>
      </c>
      <c r="I60" s="31"/>
    </row>
    <row r="61" spans="4:9" x14ac:dyDescent="0.25">
      <c r="G61" s="31" t="b">
        <f t="shared" si="0"/>
        <v>1</v>
      </c>
      <c r="I61" s="31"/>
    </row>
    <row r="62" spans="4:9" x14ac:dyDescent="0.25">
      <c r="G62" s="31" t="b">
        <f t="shared" si="0"/>
        <v>1</v>
      </c>
      <c r="I62" s="31"/>
    </row>
    <row r="63" spans="4:9" x14ac:dyDescent="0.25">
      <c r="G63" s="31" t="b">
        <f t="shared" si="0"/>
        <v>1</v>
      </c>
      <c r="I63" s="31"/>
    </row>
    <row r="64" spans="4:9" x14ac:dyDescent="0.25">
      <c r="G64" s="31" t="b">
        <f t="shared" si="0"/>
        <v>1</v>
      </c>
      <c r="I64" s="31"/>
    </row>
    <row r="65" spans="7:9" x14ac:dyDescent="0.25">
      <c r="G65" s="31" t="b">
        <f t="shared" si="0"/>
        <v>1</v>
      </c>
      <c r="H65" t="s">
        <v>309</v>
      </c>
      <c r="I65" s="31" t="str">
        <f t="shared" ref="I65" si="1">CONCATENATE("1.",H65)</f>
        <v>1.25.</v>
      </c>
    </row>
  </sheetData>
  <autoFilter ref="A2:I44" xr:uid="{00000000-0009-0000-0000-000001000000}"/>
  <sortState xmlns:xlrd2="http://schemas.microsoft.com/office/spreadsheetml/2017/richdata2" ref="F44:F65">
    <sortCondition ref="F4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2"/>
  <sheetViews>
    <sheetView tabSelected="1" workbookViewId="0">
      <selection activeCell="A2" sqref="A2"/>
    </sheetView>
  </sheetViews>
  <sheetFormatPr defaultRowHeight="15" x14ac:dyDescent="0.25"/>
  <cols>
    <col min="2" max="2" width="43.5703125" customWidth="1"/>
    <col min="3" max="3" width="14.85546875" style="25" hidden="1" customWidth="1"/>
    <col min="4" max="4" width="9.140625" customWidth="1"/>
    <col min="5" max="6" width="8.85546875" hidden="1" customWidth="1"/>
    <col min="7" max="7" width="9.140625" hidden="1" customWidth="1"/>
    <col min="9" max="11" width="0" hidden="1" customWidth="1"/>
  </cols>
  <sheetData>
    <row r="1" spans="1:11" ht="18.75" x14ac:dyDescent="0.3">
      <c r="A1" s="4" t="s">
        <v>209</v>
      </c>
    </row>
    <row r="3" spans="1:11" ht="15.75" thickBot="1" x14ac:dyDescent="0.3">
      <c r="A3" s="51" t="s">
        <v>3</v>
      </c>
      <c r="B3" s="51" t="s">
        <v>4</v>
      </c>
      <c r="C3" s="51" t="s">
        <v>19</v>
      </c>
      <c r="D3" s="52" t="s">
        <v>17</v>
      </c>
      <c r="E3" s="39" t="s">
        <v>20</v>
      </c>
      <c r="G3" s="98" t="s">
        <v>200</v>
      </c>
    </row>
    <row r="4" spans="1:11" ht="31.15" customHeight="1" thickTop="1" thickBot="1" x14ac:dyDescent="0.3">
      <c r="A4" s="53">
        <v>1</v>
      </c>
      <c r="B4" s="54" t="s">
        <v>203</v>
      </c>
      <c r="C4" s="59" t="s">
        <v>204</v>
      </c>
      <c r="D4" s="55">
        <f>VLOOKUP(C4,результаты!$B$5:$C$30,2,0)</f>
        <v>51</v>
      </c>
      <c r="E4">
        <f>_xlfn.RANK.EQ(D4,$D$4:$D$28)</f>
        <v>1</v>
      </c>
      <c r="F4" t="str">
        <f>VLOOKUP(C4,список!$B$3:$F$27,5,0)</f>
        <v>"Виктория – Union Industrials" - Московская область, Воскресенск</v>
      </c>
      <c r="G4">
        <f>VLOOKUP(C4,список!$B$3:$G$27,6,0)</f>
        <v>22</v>
      </c>
      <c r="I4">
        <v>1</v>
      </c>
      <c r="J4" t="s">
        <v>204</v>
      </c>
      <c r="K4">
        <v>22</v>
      </c>
    </row>
    <row r="5" spans="1:11" ht="37.5" customHeight="1" thickTop="1" thickBot="1" x14ac:dyDescent="0.3">
      <c r="A5" s="23">
        <v>2</v>
      </c>
      <c r="B5" s="17" t="s">
        <v>887</v>
      </c>
      <c r="C5" s="60" t="s">
        <v>218</v>
      </c>
      <c r="D5" s="18">
        <f>VLOOKUP(C5,результаты!$B$5:$C$30,2,0)</f>
        <v>47</v>
      </c>
      <c r="E5">
        <f t="shared" ref="E5:E28" si="0">_xlfn.RANK.EQ(D5,$D$4:$D$28)</f>
        <v>2</v>
      </c>
      <c r="F5" t="str">
        <f>VLOOKUP(C5,список!$B$3:$F$27,5,0)</f>
        <v>"КУПИНА-Н" - Московская область, Балашиха</v>
      </c>
      <c r="G5">
        <f>VLOOKUP(C5,список!$B$3:$G$27,6,0)</f>
        <v>12</v>
      </c>
      <c r="I5">
        <v>2</v>
      </c>
      <c r="J5" t="s">
        <v>218</v>
      </c>
      <c r="K5">
        <v>12</v>
      </c>
    </row>
    <row r="6" spans="1:11" ht="37.5" customHeight="1" thickTop="1" thickBot="1" x14ac:dyDescent="0.3">
      <c r="A6" s="53">
        <v>3</v>
      </c>
      <c r="B6" s="54" t="s">
        <v>61</v>
      </c>
      <c r="C6" s="59" t="s">
        <v>47</v>
      </c>
      <c r="D6" s="55">
        <f>VLOOKUP(C6,результаты!$B$5:$C$30,2,0)</f>
        <v>45</v>
      </c>
      <c r="E6">
        <f t="shared" si="0"/>
        <v>3</v>
      </c>
      <c r="F6" t="str">
        <f>VLOOKUP(C6,список!$B$3:$F$27,5,0)</f>
        <v>"Профессиональные дилетанты" - Рязанская область</v>
      </c>
      <c r="G6">
        <f>VLOOKUP(C6,список!$B$3:$G$27,6,0)</f>
        <v>4</v>
      </c>
      <c r="I6">
        <v>3</v>
      </c>
      <c r="J6" t="s">
        <v>47</v>
      </c>
      <c r="K6">
        <v>4</v>
      </c>
    </row>
    <row r="7" spans="1:11" ht="31.15" customHeight="1" thickTop="1" thickBot="1" x14ac:dyDescent="0.3">
      <c r="A7" s="23">
        <v>4</v>
      </c>
      <c r="B7" s="17" t="s">
        <v>50</v>
      </c>
      <c r="C7" s="60" t="s">
        <v>35</v>
      </c>
      <c r="D7" s="18">
        <f>VLOOKUP(C7,результаты!$B$5:$C$30,2,0)</f>
        <v>43</v>
      </c>
      <c r="E7">
        <f t="shared" si="0"/>
        <v>4</v>
      </c>
      <c r="F7" t="str">
        <f>VLOOKUP(C7,список!$B$3:$F$27,5,0)</f>
        <v>"Весёлые Остроумные Интеллектуалы" - Воронежская область</v>
      </c>
      <c r="G7">
        <f>VLOOKUP(C7,список!$B$3:$G$27,6,0)</f>
        <v>6</v>
      </c>
      <c r="I7">
        <v>4</v>
      </c>
      <c r="J7" t="s">
        <v>35</v>
      </c>
      <c r="K7">
        <v>6</v>
      </c>
    </row>
    <row r="8" spans="1:11" ht="31.15" customHeight="1" thickTop="1" thickBot="1" x14ac:dyDescent="0.3">
      <c r="A8" s="53">
        <v>5</v>
      </c>
      <c r="B8" s="54" t="s">
        <v>182</v>
      </c>
      <c r="C8" s="59" t="s">
        <v>28</v>
      </c>
      <c r="D8" s="55">
        <f>VLOOKUP(C8,результаты!$B$5:$C$30,2,0)</f>
        <v>42</v>
      </c>
      <c r="E8">
        <f t="shared" si="0"/>
        <v>5</v>
      </c>
      <c r="F8" t="str">
        <f>VLOOKUP(C8,список!$B$3:$F$27,5,0)</f>
        <v>"Книжные черви" - Владимирская область</v>
      </c>
      <c r="G8">
        <f>VLOOKUP(C8,список!$B$3:$G$27,6,0)</f>
        <v>5</v>
      </c>
      <c r="I8">
        <v>5</v>
      </c>
      <c r="J8" t="s">
        <v>28</v>
      </c>
      <c r="K8">
        <v>5</v>
      </c>
    </row>
    <row r="9" spans="1:11" ht="31.15" customHeight="1" thickTop="1" thickBot="1" x14ac:dyDescent="0.3">
      <c r="A9" s="23">
        <v>6</v>
      </c>
      <c r="B9" s="17" t="s">
        <v>51</v>
      </c>
      <c r="C9" s="60" t="s">
        <v>42</v>
      </c>
      <c r="D9" s="18">
        <f>VLOOKUP(C9,результаты!$B$5:$C$30,2,0)</f>
        <v>37</v>
      </c>
      <c r="E9">
        <f t="shared" si="0"/>
        <v>6</v>
      </c>
      <c r="F9" t="str">
        <f>VLOOKUP(C9,список!$B$3:$F$27,5,0)</f>
        <v>"Эдельвейс" - Московская область, Подольск</v>
      </c>
      <c r="G9">
        <f>VLOOKUP(C9,список!$B$3:$G$27,6,0)</f>
        <v>9</v>
      </c>
      <c r="I9">
        <v>6</v>
      </c>
      <c r="J9" t="s">
        <v>42</v>
      </c>
      <c r="K9">
        <v>9</v>
      </c>
    </row>
    <row r="10" spans="1:11" ht="31.15" customHeight="1" thickTop="1" thickBot="1" x14ac:dyDescent="0.3">
      <c r="A10" s="53">
        <v>7</v>
      </c>
      <c r="B10" s="54" t="s">
        <v>179</v>
      </c>
      <c r="C10" s="59" t="s">
        <v>94</v>
      </c>
      <c r="D10" s="55">
        <f>VLOOKUP(C10,результаты!$B$5:$C$30,2,0)</f>
        <v>36</v>
      </c>
      <c r="E10">
        <f t="shared" si="0"/>
        <v>7</v>
      </c>
      <c r="F10" t="str">
        <f>VLOOKUP(C10,список!$B$3:$F$27,5,0)</f>
        <v>"Видновчане" - Московская область, Ленинский р-н</v>
      </c>
      <c r="G10">
        <f>VLOOKUP(C10,список!$B$3:$G$27,6,0)</f>
        <v>2</v>
      </c>
      <c r="I10">
        <v>7</v>
      </c>
      <c r="J10" t="s">
        <v>94</v>
      </c>
      <c r="K10">
        <v>2</v>
      </c>
    </row>
    <row r="11" spans="1:11" ht="31.15" customHeight="1" thickTop="1" thickBot="1" x14ac:dyDescent="0.3">
      <c r="A11" s="23" t="s">
        <v>894</v>
      </c>
      <c r="B11" s="17" t="s">
        <v>62</v>
      </c>
      <c r="C11" s="60" t="s">
        <v>57</v>
      </c>
      <c r="D11" s="18">
        <f>VLOOKUP(C11,результаты!$B$5:$C$30,2,0)</f>
        <v>34</v>
      </c>
      <c r="E11">
        <f t="shared" si="0"/>
        <v>8</v>
      </c>
      <c r="F11" t="str">
        <f>VLOOKUP(C11,список!$B$3:$F$27,5,0)</f>
        <v>"Неунывающие оптимисты" - Калужская область</v>
      </c>
      <c r="G11">
        <f>VLOOKUP(C11,список!$B$3:$G$27,6,0)</f>
        <v>14</v>
      </c>
      <c r="I11">
        <v>8</v>
      </c>
      <c r="J11" t="s">
        <v>57</v>
      </c>
      <c r="K11">
        <v>14</v>
      </c>
    </row>
    <row r="12" spans="1:11" ht="31.15" customHeight="1" thickTop="1" thickBot="1" x14ac:dyDescent="0.3">
      <c r="A12" s="53" t="s">
        <v>894</v>
      </c>
      <c r="B12" s="54" t="s">
        <v>49</v>
      </c>
      <c r="C12" s="59" t="s">
        <v>29</v>
      </c>
      <c r="D12" s="55">
        <f>VLOOKUP(C12,результаты!$B$5:$C$30,2,0)</f>
        <v>34</v>
      </c>
      <c r="E12">
        <f t="shared" si="0"/>
        <v>8</v>
      </c>
      <c r="F12" t="str">
        <f>VLOOKUP(C12,список!$B$3:$F$27,5,0)</f>
        <v>"Мыслители" - Брянская область</v>
      </c>
      <c r="G12">
        <f>VLOOKUP(C12,список!$B$3:$G$27,6,0)</f>
        <v>24</v>
      </c>
      <c r="I12">
        <v>8</v>
      </c>
      <c r="J12" t="s">
        <v>29</v>
      </c>
      <c r="K12">
        <v>24</v>
      </c>
    </row>
    <row r="13" spans="1:11" ht="31.15" customHeight="1" thickTop="1" thickBot="1" x14ac:dyDescent="0.3">
      <c r="A13" s="23" t="s">
        <v>894</v>
      </c>
      <c r="B13" s="17" t="s">
        <v>65</v>
      </c>
      <c r="C13" s="60" t="s">
        <v>48</v>
      </c>
      <c r="D13" s="18">
        <f>VLOOKUP(C13,результаты!$B$5:$C$30,2,0)</f>
        <v>34</v>
      </c>
      <c r="E13">
        <f t="shared" si="0"/>
        <v>8</v>
      </c>
      <c r="F13" t="str">
        <f>VLOOKUP(C13,список!$B$3:$F$27,5,0)</f>
        <v>"Звезда" - Московская область, Серпухов</v>
      </c>
      <c r="G13">
        <f>VLOOKUP(C13,список!$B$3:$G$27,6,0)</f>
        <v>25</v>
      </c>
      <c r="I13">
        <v>8</v>
      </c>
      <c r="J13" t="s">
        <v>48</v>
      </c>
      <c r="K13">
        <v>25</v>
      </c>
    </row>
    <row r="14" spans="1:11" ht="31.15" customHeight="1" thickTop="1" thickBot="1" x14ac:dyDescent="0.3">
      <c r="A14" s="53">
        <v>11</v>
      </c>
      <c r="B14" s="54" t="s">
        <v>177</v>
      </c>
      <c r="C14" s="59" t="s">
        <v>149</v>
      </c>
      <c r="D14" s="55">
        <f>VLOOKUP(C14,результаты!$B$5:$C$30,2,0)</f>
        <v>28</v>
      </c>
      <c r="E14">
        <f t="shared" si="0"/>
        <v>11</v>
      </c>
      <c r="F14" t="str">
        <f>VLOOKUP(C14,список!$B$3:$F$27,5,0)</f>
        <v>"Ладья" - Тверская область</v>
      </c>
      <c r="G14">
        <f>VLOOKUP(C14,список!$B$3:$G$27,6,0)</f>
        <v>3</v>
      </c>
      <c r="I14">
        <v>11</v>
      </c>
      <c r="J14" t="s">
        <v>149</v>
      </c>
      <c r="K14">
        <v>3</v>
      </c>
    </row>
    <row r="15" spans="1:11" ht="31.15" customHeight="1" thickTop="1" thickBot="1" x14ac:dyDescent="0.3">
      <c r="A15" s="23" t="s">
        <v>895</v>
      </c>
      <c r="B15" s="17" t="s">
        <v>60</v>
      </c>
      <c r="C15" s="60" t="s">
        <v>52</v>
      </c>
      <c r="D15" s="18">
        <f>VLOOKUP(C15,результаты!$B$5:$C$30,2,0)</f>
        <v>27</v>
      </c>
      <c r="E15">
        <f t="shared" si="0"/>
        <v>12</v>
      </c>
      <c r="F15" t="str">
        <f>VLOOKUP(C15,список!$B$3:$F$27,5,0)</f>
        <v>"Случайные пассажиры" - Липецкая область</v>
      </c>
      <c r="G15">
        <f>VLOOKUP(C15,список!$B$3:$G$27,6,0)</f>
        <v>7</v>
      </c>
      <c r="I15">
        <v>12</v>
      </c>
      <c r="J15" t="s">
        <v>52</v>
      </c>
      <c r="K15">
        <v>7</v>
      </c>
    </row>
    <row r="16" spans="1:11" ht="31.15" customHeight="1" thickTop="1" thickBot="1" x14ac:dyDescent="0.3">
      <c r="A16" s="53" t="s">
        <v>895</v>
      </c>
      <c r="B16" s="54" t="s">
        <v>181</v>
      </c>
      <c r="C16" s="59" t="s">
        <v>129</v>
      </c>
      <c r="D16" s="55">
        <f>VLOOKUP(C16,результаты!$B$5:$C$30,2,0)</f>
        <v>27</v>
      </c>
      <c r="E16">
        <f t="shared" si="0"/>
        <v>12</v>
      </c>
      <c r="F16" t="str">
        <f>VLOOKUP(C16,список!$B$3:$F$27,5,0)</f>
        <v>"Тамбовские волки" - Тамбовская область</v>
      </c>
      <c r="G16">
        <f>VLOOKUP(C16,список!$B$3:$G$27,6,0)</f>
        <v>15</v>
      </c>
      <c r="I16">
        <v>12</v>
      </c>
      <c r="J16" t="s">
        <v>129</v>
      </c>
      <c r="K16">
        <v>15</v>
      </c>
    </row>
    <row r="17" spans="1:11" ht="31.15" customHeight="1" thickTop="1" thickBot="1" x14ac:dyDescent="0.3">
      <c r="A17" s="23" t="s">
        <v>895</v>
      </c>
      <c r="B17" s="17" t="s">
        <v>178</v>
      </c>
      <c r="C17" s="60" t="s">
        <v>89</v>
      </c>
      <c r="D17" s="18">
        <f>VLOOKUP(C17,результаты!$B$5:$C$30,2,0)</f>
        <v>27</v>
      </c>
      <c r="E17">
        <f t="shared" si="0"/>
        <v>12</v>
      </c>
      <c r="F17" t="str">
        <f>VLOOKUP(C17,список!$B$3:$F$27,5,0)</f>
        <v>"Дружные" - Московская область, Егорьевск</v>
      </c>
      <c r="G17">
        <f>VLOOKUP(C17,список!$B$3:$G$27,6,0)</f>
        <v>21</v>
      </c>
      <c r="I17">
        <v>12</v>
      </c>
      <c r="J17" t="s">
        <v>89</v>
      </c>
      <c r="K17">
        <v>21</v>
      </c>
    </row>
    <row r="18" spans="1:11" ht="31.15" customHeight="1" thickTop="1" thickBot="1" x14ac:dyDescent="0.3">
      <c r="A18" s="53">
        <v>15</v>
      </c>
      <c r="B18" s="54" t="s">
        <v>180</v>
      </c>
      <c r="C18" s="59" t="s">
        <v>120</v>
      </c>
      <c r="D18" s="55">
        <f>VLOOKUP(C18,результаты!$B$5:$C$30,2,0)</f>
        <v>26</v>
      </c>
      <c r="E18">
        <f t="shared" si="0"/>
        <v>15</v>
      </c>
      <c r="F18" t="str">
        <f>VLOOKUP(C18,список!$B$3:$F$27,5,0)</f>
        <v>"Михайловские" - Рязанская область, Михайловский р-н</v>
      </c>
      <c r="G18">
        <f>VLOOKUP(C18,список!$B$3:$G$27,6,0)</f>
        <v>8</v>
      </c>
      <c r="I18">
        <v>15</v>
      </c>
      <c r="J18" t="s">
        <v>120</v>
      </c>
      <c r="K18">
        <v>8</v>
      </c>
    </row>
    <row r="19" spans="1:11" ht="31.15" customHeight="1" thickTop="1" thickBot="1" x14ac:dyDescent="0.3">
      <c r="A19" s="23">
        <v>16</v>
      </c>
      <c r="B19" s="17" t="s">
        <v>176</v>
      </c>
      <c r="C19" s="60" t="s">
        <v>95</v>
      </c>
      <c r="D19" s="18">
        <f>VLOOKUP(C19,результаты!$B$5:$C$30,2,0)</f>
        <v>25</v>
      </c>
      <c r="E19">
        <f t="shared" si="0"/>
        <v>16</v>
      </c>
      <c r="F19" t="str">
        <f>VLOOKUP(C19,список!$B$3:$F$27,5,0)</f>
        <v>"Мыслитель" - Московская область, Лотошино</v>
      </c>
      <c r="G19">
        <f>VLOOKUP(C19,список!$B$3:$G$27,6,0)</f>
        <v>13</v>
      </c>
      <c r="I19">
        <v>16</v>
      </c>
      <c r="J19" t="s">
        <v>95</v>
      </c>
      <c r="K19">
        <v>13</v>
      </c>
    </row>
    <row r="20" spans="1:11" ht="31.15" customHeight="1" thickTop="1" thickBot="1" x14ac:dyDescent="0.3">
      <c r="A20" s="53">
        <v>17</v>
      </c>
      <c r="B20" s="54" t="s">
        <v>888</v>
      </c>
      <c r="C20" s="59" t="s">
        <v>216</v>
      </c>
      <c r="D20" s="55">
        <f>VLOOKUP(C20,результаты!$B$5:$C$30,2,0)</f>
        <v>18</v>
      </c>
      <c r="E20">
        <f t="shared" si="0"/>
        <v>17</v>
      </c>
      <c r="F20" t="str">
        <f>VLOOKUP(C20,список!$B$3:$F$27,5,0)</f>
        <v>"Буревестник" - Луганская область</v>
      </c>
      <c r="G20">
        <f>VLOOKUP(C20,список!$B$3:$G$27,6,0)</f>
        <v>11</v>
      </c>
      <c r="I20">
        <v>17</v>
      </c>
      <c r="J20" t="s">
        <v>216</v>
      </c>
      <c r="K20">
        <v>11</v>
      </c>
    </row>
    <row r="21" spans="1:11" ht="31.15" customHeight="1" thickTop="1" thickBot="1" x14ac:dyDescent="0.3">
      <c r="A21" s="23">
        <v>18</v>
      </c>
      <c r="B21" s="17" t="s">
        <v>184</v>
      </c>
      <c r="C21" s="60" t="s">
        <v>123</v>
      </c>
      <c r="D21" s="18">
        <f>VLOOKUP(C21,результаты!$B$5:$C$30,2,0)</f>
        <v>15</v>
      </c>
      <c r="E21">
        <f t="shared" si="0"/>
        <v>18</v>
      </c>
      <c r="F21" t="str">
        <f>VLOOKUP(C21,список!$B$3:$F$27,5,0)</f>
        <v>"Свои 31" - Белгородская область, Старый Оскол</v>
      </c>
      <c r="G21">
        <f>VLOOKUP(C21,список!$B$3:$G$27,6,0)</f>
        <v>10</v>
      </c>
      <c r="I21">
        <v>18</v>
      </c>
      <c r="J21" t="s">
        <v>123</v>
      </c>
      <c r="K21">
        <v>10</v>
      </c>
    </row>
    <row r="22" spans="1:11" ht="31.15" customHeight="1" thickTop="1" thickBot="1" x14ac:dyDescent="0.3">
      <c r="A22" s="53">
        <v>19</v>
      </c>
      <c r="B22" s="54" t="s">
        <v>68</v>
      </c>
      <c r="C22" s="59" t="s">
        <v>66</v>
      </c>
      <c r="D22" s="55">
        <f>VLOOKUP(C22,результаты!$B$5:$C$30,2,0)</f>
        <v>14</v>
      </c>
      <c r="E22">
        <f t="shared" si="0"/>
        <v>19</v>
      </c>
      <c r="F22" t="str">
        <f>VLOOKUP(C22,список!$B$3:$F$27,5,0)</f>
        <v>"Феникс" - Москва</v>
      </c>
      <c r="G22">
        <f>VLOOKUP(C22,список!$B$3:$G$27,6,0)</f>
        <v>17</v>
      </c>
      <c r="I22">
        <v>19</v>
      </c>
      <c r="J22" t="s">
        <v>66</v>
      </c>
      <c r="K22">
        <v>17</v>
      </c>
    </row>
    <row r="23" spans="1:11" ht="31.15" customHeight="1" thickTop="1" thickBot="1" x14ac:dyDescent="0.3">
      <c r="A23" s="23">
        <v>20</v>
      </c>
      <c r="B23" s="17" t="s">
        <v>889</v>
      </c>
      <c r="C23" s="60" t="s">
        <v>222</v>
      </c>
      <c r="D23" s="18">
        <f>VLOOKUP(C23,результаты!$B$5:$C$30,2,0)</f>
        <v>13</v>
      </c>
      <c r="E23">
        <f t="shared" si="0"/>
        <v>20</v>
      </c>
      <c r="F23" t="str">
        <f>VLOOKUP(C23,список!$B$3:$F$27,5,0)</f>
        <v>"Белая соФФа" - Тамбовская область</v>
      </c>
      <c r="G23">
        <f>VLOOKUP(C23,список!$B$3:$G$27,6,0)</f>
        <v>19</v>
      </c>
      <c r="I23">
        <v>20</v>
      </c>
      <c r="J23" t="s">
        <v>222</v>
      </c>
      <c r="K23">
        <v>19</v>
      </c>
    </row>
    <row r="24" spans="1:11" ht="31.15" customHeight="1" thickTop="1" thickBot="1" x14ac:dyDescent="0.3">
      <c r="A24" s="53">
        <v>21</v>
      </c>
      <c r="B24" s="54" t="s">
        <v>890</v>
      </c>
      <c r="C24" s="59" t="s">
        <v>225</v>
      </c>
      <c r="D24" s="55">
        <f>VLOOKUP(C24,результаты!$B$5:$C$30,2,0)</f>
        <v>9</v>
      </c>
      <c r="E24">
        <f t="shared" si="0"/>
        <v>21</v>
      </c>
      <c r="F24" t="str">
        <f>VLOOKUP(C24,список!$B$3:$F$27,5,0)</f>
        <v>"Тамбовские волки - Моршанск" - Тамбовская область, Моршанск</v>
      </c>
      <c r="G24">
        <f>VLOOKUP(C24,список!$B$3:$G$27,6,0)</f>
        <v>20</v>
      </c>
      <c r="I24">
        <v>21</v>
      </c>
      <c r="J24" t="s">
        <v>225</v>
      </c>
      <c r="K24">
        <v>20</v>
      </c>
    </row>
    <row r="25" spans="1:11" ht="31.15" customHeight="1" thickTop="1" thickBot="1" x14ac:dyDescent="0.3">
      <c r="A25" s="23">
        <v>22</v>
      </c>
      <c r="B25" s="17" t="s">
        <v>891</v>
      </c>
      <c r="C25" s="60" t="s">
        <v>101</v>
      </c>
      <c r="D25" s="18">
        <f>VLOOKUP(C25,результаты!$B$5:$C$30,2,0)</f>
        <v>8</v>
      </c>
      <c r="E25">
        <f t="shared" si="0"/>
        <v>22</v>
      </c>
      <c r="F25" t="str">
        <f>VLOOKUP(C25,список!$B$3:$F$27,5,0)</f>
        <v>"Летучий Голландец" - Московская область, Протвино</v>
      </c>
      <c r="G25">
        <f>VLOOKUP(C25,список!$B$3:$G$27,6,0)</f>
        <v>18</v>
      </c>
      <c r="I25">
        <v>22</v>
      </c>
      <c r="J25" t="s">
        <v>101</v>
      </c>
      <c r="K25">
        <v>18</v>
      </c>
    </row>
    <row r="26" spans="1:11" ht="31.15" customHeight="1" thickTop="1" thickBot="1" x14ac:dyDescent="0.3">
      <c r="A26" s="53">
        <v>23</v>
      </c>
      <c r="B26" s="54" t="s">
        <v>892</v>
      </c>
      <c r="C26" s="59" t="s">
        <v>111</v>
      </c>
      <c r="D26" s="55">
        <f>VLOOKUP(C26,результаты!$B$5:$C$30,2,0)</f>
        <v>7</v>
      </c>
      <c r="E26">
        <f t="shared" si="0"/>
        <v>23</v>
      </c>
      <c r="F26" t="str">
        <f>VLOOKUP(C26,список!$B$3:$F$27,5,0)</f>
        <v>"Середа" - Ивановская область</v>
      </c>
      <c r="G26">
        <f>VLOOKUP(C26,список!$B$3:$G$27,6,0)</f>
        <v>23</v>
      </c>
      <c r="I26">
        <v>23</v>
      </c>
      <c r="J26" t="s">
        <v>111</v>
      </c>
      <c r="K26">
        <v>23</v>
      </c>
    </row>
    <row r="27" spans="1:11" ht="31.15" customHeight="1" thickTop="1" thickBot="1" x14ac:dyDescent="0.3">
      <c r="A27" s="23">
        <v>24</v>
      </c>
      <c r="B27" s="17" t="s">
        <v>183</v>
      </c>
      <c r="C27" s="60" t="s">
        <v>82</v>
      </c>
      <c r="D27" s="18">
        <f>VLOOKUP(C27,результаты!$B$5:$C$30,2,0)</f>
        <v>6</v>
      </c>
      <c r="E27">
        <f t="shared" si="0"/>
        <v>24</v>
      </c>
      <c r="F27" t="str">
        <f>VLOOKUP(C27,список!$B$3:$F$27,5,0)</f>
        <v>"Слава" - Московская область, Лыткарино</v>
      </c>
      <c r="G27">
        <f>VLOOKUP(C27,список!$B$3:$G$27,6,0)</f>
        <v>16</v>
      </c>
      <c r="I27">
        <v>24</v>
      </c>
      <c r="J27" t="s">
        <v>82</v>
      </c>
      <c r="K27">
        <v>16</v>
      </c>
    </row>
    <row r="28" spans="1:11" ht="31.15" customHeight="1" thickTop="1" thickBot="1" x14ac:dyDescent="0.3">
      <c r="A28" s="53">
        <v>25</v>
      </c>
      <c r="B28" s="54" t="s">
        <v>893</v>
      </c>
      <c r="C28" s="59" t="s">
        <v>88</v>
      </c>
      <c r="D28" s="55">
        <f>VLOOKUP(C28,результаты!$B$5:$C$30,2,0)</f>
        <v>1</v>
      </c>
      <c r="E28">
        <f t="shared" si="0"/>
        <v>25</v>
      </c>
      <c r="F28" t="str">
        <f>VLOOKUP(C28,список!$B$3:$F$27,5,0)</f>
        <v>"Плат узорный!" - Московская область, Павловский Посад</v>
      </c>
      <c r="G28">
        <f>VLOOKUP(C28,список!$B$3:$G$27,6,0)</f>
        <v>1</v>
      </c>
      <c r="I28">
        <v>25</v>
      </c>
      <c r="J28" t="s">
        <v>88</v>
      </c>
      <c r="K28">
        <v>1</v>
      </c>
    </row>
    <row r="29" spans="1:11" ht="31.15" hidden="1" customHeight="1" thickTop="1" thickBot="1" x14ac:dyDescent="0.3">
      <c r="A29" s="53" t="s">
        <v>201</v>
      </c>
      <c r="B29" s="54" t="s">
        <v>198</v>
      </c>
      <c r="C29" s="59" t="s">
        <v>198</v>
      </c>
      <c r="D29" s="55" t="e">
        <f>VLOOKUP(C29,результаты!$B$5:$C$30,2,0)</f>
        <v>#N/A</v>
      </c>
      <c r="E29" t="e">
        <f t="shared" ref="E29:E30" si="1">_xlfn.RANK.EQ(D29,$D$4:$D$30)</f>
        <v>#N/A</v>
      </c>
      <c r="F29" t="e">
        <f>VLOOKUP(C29,список!$B$3:$F$34,5,0)</f>
        <v>#N/A</v>
      </c>
      <c r="G29" t="e">
        <f>VLOOKUP(C29,список!$B$3:$G$34,6,0)</f>
        <v>#N/A</v>
      </c>
    </row>
    <row r="30" spans="1:11" ht="31.15" hidden="1" customHeight="1" thickTop="1" thickBot="1" x14ac:dyDescent="0.3">
      <c r="A30" s="23" t="s">
        <v>202</v>
      </c>
      <c r="B30" s="17" t="s">
        <v>199</v>
      </c>
      <c r="C30" s="60" t="s">
        <v>199</v>
      </c>
      <c r="D30" s="18" t="e">
        <f>VLOOKUP(C30,результаты!$B$5:$C$30,2,0)</f>
        <v>#N/A</v>
      </c>
      <c r="E30" t="e">
        <f t="shared" si="1"/>
        <v>#N/A</v>
      </c>
      <c r="F30" t="e">
        <f>VLOOKUP(C30,список!$B$3:$F$34,5,0)</f>
        <v>#N/A</v>
      </c>
      <c r="G30" t="e">
        <f>VLOOKUP(C30,список!$B$3:$G$34,6,0)</f>
        <v>#N/A</v>
      </c>
    </row>
    <row r="31" spans="1:11" ht="10.15" customHeight="1" thickTop="1" thickBot="1" x14ac:dyDescent="0.3">
      <c r="A31" s="23"/>
      <c r="B31" s="17"/>
      <c r="C31" s="60"/>
      <c r="D31" s="18"/>
    </row>
    <row r="32" spans="1:11" ht="10.15" customHeight="1" thickTop="1" x14ac:dyDescent="0.25"/>
  </sheetData>
  <sortState xmlns:xlrd2="http://schemas.microsoft.com/office/spreadsheetml/2017/richdata2" ref="I4:K28">
    <sortCondition ref="I4:I28"/>
    <sortCondition ref="K4:K28"/>
  </sortState>
  <phoneticPr fontId="27" type="noConversion"/>
  <conditionalFormatting sqref="E29:E30">
    <cfRule type="colorScale" priority="1">
      <colorScale>
        <cfvo type="min"/>
        <cfvo type="num" val="4"/>
        <cfvo type="max"/>
        <color rgb="FF008000"/>
        <color rgb="FFFFFF00"/>
        <color theme="0"/>
      </colorScale>
    </cfRule>
  </conditionalFormatting>
  <conditionalFormatting sqref="E31:E32 E4:E28">
    <cfRule type="colorScale" priority="284">
      <colorScale>
        <cfvo type="min"/>
        <cfvo type="num" val="4"/>
        <cfvo type="max"/>
        <color rgb="FF008000"/>
        <color rgb="FFFFFF00"/>
        <color theme="0"/>
      </colorScale>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35"/>
  <sheetViews>
    <sheetView zoomScale="90" zoomScaleNormal="90" workbookViewId="0">
      <pane xSplit="2" ySplit="3" topLeftCell="C4" activePane="bottomRight" state="frozen"/>
      <selection pane="topRight" activeCell="C1" sqref="C1"/>
      <selection pane="bottomLeft" activeCell="A5" sqref="A5"/>
      <selection pane="bottomRight"/>
    </sheetView>
  </sheetViews>
  <sheetFormatPr defaultRowHeight="15" outlineLevelCol="1" x14ac:dyDescent="0.25"/>
  <cols>
    <col min="1" max="1" width="6.28515625" customWidth="1"/>
    <col min="2" max="2" width="24.5703125" customWidth="1"/>
    <col min="3" max="3" width="7.7109375" style="3" customWidth="1"/>
    <col min="4" max="12" width="5.5703125" style="2" customWidth="1"/>
    <col min="13" max="13" width="5.28515625" style="2" customWidth="1"/>
    <col min="14" max="23" width="5.28515625" hidden="1" customWidth="1" outlineLevel="1"/>
    <col min="24" max="24" width="6" customWidth="1" collapsed="1"/>
    <col min="25" max="30" width="5.28515625" hidden="1" customWidth="1" outlineLevel="1"/>
    <col min="31" max="31" width="5" hidden="1" customWidth="1" outlineLevel="1"/>
    <col min="32" max="33" width="5.42578125" hidden="1" customWidth="1" outlineLevel="1"/>
    <col min="34" max="34" width="5.85546875" hidden="1" customWidth="1" outlineLevel="1"/>
    <col min="35" max="35" width="6" customWidth="1" collapsed="1"/>
    <col min="36" max="38" width="5.28515625" hidden="1" customWidth="1" outlineLevel="1"/>
    <col min="39" max="39" width="6.28515625" hidden="1" customWidth="1" outlineLevel="1"/>
    <col min="40" max="40" width="5.5703125" style="2" hidden="1" customWidth="1" outlineLevel="1" collapsed="1"/>
    <col min="41" max="41" width="5.5703125" style="2" customWidth="1" collapsed="1"/>
    <col min="42" max="44" width="5.28515625" hidden="1" customWidth="1" outlineLevel="1"/>
    <col min="45" max="45" width="6" customWidth="1" collapsed="1"/>
    <col min="46" max="53" width="5.28515625" hidden="1" customWidth="1" outlineLevel="1"/>
    <col min="54" max="54" width="6" customWidth="1" collapsed="1"/>
    <col min="55" max="55" width="5.28515625" hidden="1" customWidth="1" outlineLevel="1"/>
    <col min="56" max="56" width="5" hidden="1" customWidth="1" outlineLevel="1"/>
    <col min="57" max="57" width="5.42578125" hidden="1" customWidth="1" outlineLevel="1"/>
    <col min="58" max="58" width="5.28515625" style="2" customWidth="1" collapsed="1"/>
    <col min="59" max="68" width="6.28515625" hidden="1" customWidth="1" outlineLevel="1"/>
    <col min="69" max="69" width="6" customWidth="1" collapsed="1"/>
    <col min="70" max="72" width="6.28515625" hidden="1" customWidth="1" outlineLevel="1"/>
    <col min="73" max="73" width="6" customWidth="1" collapsed="1"/>
    <col min="74" max="74" width="5" customWidth="1"/>
  </cols>
  <sheetData>
    <row r="1" spans="1:75" ht="18.75" x14ac:dyDescent="0.3">
      <c r="C1" s="4" t="s">
        <v>210</v>
      </c>
    </row>
    <row r="3" spans="1:75" ht="30" x14ac:dyDescent="0.25">
      <c r="A3" s="19" t="s">
        <v>3</v>
      </c>
      <c r="B3" s="19" t="s">
        <v>4</v>
      </c>
      <c r="C3" s="20" t="s">
        <v>0</v>
      </c>
      <c r="D3" s="69">
        <v>1</v>
      </c>
      <c r="E3" s="69">
        <v>2</v>
      </c>
      <c r="F3" s="69">
        <v>3</v>
      </c>
      <c r="G3" s="69">
        <v>4</v>
      </c>
      <c r="H3" s="69">
        <v>5</v>
      </c>
      <c r="I3" s="69">
        <v>6</v>
      </c>
      <c r="J3" s="69">
        <v>7</v>
      </c>
      <c r="K3" s="69">
        <v>8</v>
      </c>
      <c r="L3" s="69">
        <v>9</v>
      </c>
      <c r="M3" s="58">
        <v>10</v>
      </c>
      <c r="N3" s="58" t="s">
        <v>23</v>
      </c>
      <c r="O3" s="58" t="s">
        <v>27</v>
      </c>
      <c r="P3" s="58" t="s">
        <v>24</v>
      </c>
      <c r="Q3" s="58" t="s">
        <v>25</v>
      </c>
      <c r="R3" s="58" t="s">
        <v>26</v>
      </c>
      <c r="S3" s="58" t="s">
        <v>252</v>
      </c>
      <c r="T3" s="58" t="s">
        <v>253</v>
      </c>
      <c r="U3" s="58" t="s">
        <v>254</v>
      </c>
      <c r="V3" s="58" t="s">
        <v>255</v>
      </c>
      <c r="W3" s="58" t="s">
        <v>256</v>
      </c>
      <c r="X3" s="58" t="s">
        <v>257</v>
      </c>
      <c r="Y3" s="58" t="s">
        <v>258</v>
      </c>
      <c r="Z3" s="58" t="s">
        <v>259</v>
      </c>
      <c r="AA3" s="58" t="s">
        <v>260</v>
      </c>
      <c r="AB3" s="58" t="s">
        <v>261</v>
      </c>
      <c r="AC3" s="102" t="s">
        <v>266</v>
      </c>
      <c r="AD3" s="58" t="s">
        <v>262</v>
      </c>
      <c r="AE3" s="58" t="s">
        <v>263</v>
      </c>
      <c r="AF3" s="58" t="s">
        <v>264</v>
      </c>
      <c r="AG3" s="58" t="s">
        <v>265</v>
      </c>
      <c r="AH3" s="58" t="s">
        <v>267</v>
      </c>
      <c r="AI3" s="58" t="s">
        <v>268</v>
      </c>
      <c r="AJ3" s="58" t="s">
        <v>269</v>
      </c>
      <c r="AK3" s="58" t="s">
        <v>270</v>
      </c>
      <c r="AL3" s="58" t="s">
        <v>271</v>
      </c>
      <c r="AM3" s="58" t="s">
        <v>273</v>
      </c>
      <c r="AN3" s="69" t="s">
        <v>272</v>
      </c>
      <c r="AO3" s="58" t="s">
        <v>274</v>
      </c>
      <c r="AP3" s="58" t="s">
        <v>143</v>
      </c>
      <c r="AQ3" s="58" t="s">
        <v>137</v>
      </c>
      <c r="AR3" s="58" t="s">
        <v>142</v>
      </c>
      <c r="AS3" s="58">
        <v>2</v>
      </c>
      <c r="AT3" s="58" t="s">
        <v>144</v>
      </c>
      <c r="AU3" s="58" t="s">
        <v>141</v>
      </c>
      <c r="AV3" s="58" t="s">
        <v>138</v>
      </c>
      <c r="AW3" s="58" t="s">
        <v>146</v>
      </c>
      <c r="AX3" s="58" t="s">
        <v>147</v>
      </c>
      <c r="AY3" s="58" t="s">
        <v>145</v>
      </c>
      <c r="AZ3" s="58" t="s">
        <v>280</v>
      </c>
      <c r="BA3" s="58" t="s">
        <v>281</v>
      </c>
      <c r="BB3" s="58" t="s">
        <v>282</v>
      </c>
      <c r="BC3" s="58" t="s">
        <v>159</v>
      </c>
      <c r="BD3" s="58" t="s">
        <v>160</v>
      </c>
      <c r="BE3" s="58" t="s">
        <v>161</v>
      </c>
      <c r="BF3" s="58" t="s">
        <v>251</v>
      </c>
      <c r="BG3" s="58" t="s">
        <v>163</v>
      </c>
      <c r="BH3" s="58" t="s">
        <v>164</v>
      </c>
      <c r="BI3" s="58" t="s">
        <v>165</v>
      </c>
      <c r="BJ3" s="58" t="s">
        <v>166</v>
      </c>
      <c r="BK3" s="58" t="s">
        <v>167</v>
      </c>
      <c r="BL3" s="58" t="s">
        <v>168</v>
      </c>
      <c r="BM3" s="58" t="s">
        <v>169</v>
      </c>
      <c r="BN3" s="58" t="s">
        <v>170</v>
      </c>
      <c r="BO3" s="58" t="s">
        <v>171</v>
      </c>
      <c r="BP3" s="58" t="s">
        <v>172</v>
      </c>
      <c r="BQ3" s="58" t="s">
        <v>236</v>
      </c>
      <c r="BR3" s="58" t="s">
        <v>173</v>
      </c>
      <c r="BS3" s="58" t="s">
        <v>174</v>
      </c>
      <c r="BT3" s="58" t="s">
        <v>175</v>
      </c>
      <c r="BU3" s="58" t="s">
        <v>237</v>
      </c>
      <c r="BV3" s="49" t="s">
        <v>22</v>
      </c>
    </row>
    <row r="4" spans="1:75" s="9" customFormat="1" ht="27.6" customHeight="1" thickBot="1" x14ac:dyDescent="0.3">
      <c r="A4" s="11"/>
      <c r="B4" s="12" t="s">
        <v>15</v>
      </c>
      <c r="C4" s="13">
        <f t="shared" ref="C4:C29" si="0">IF(D4="",0,D4)+IF(F4="",0,F4)+IF(G4="",0,G4)+IF(H4="",0,H4)+IF(E4="",0,E4)+IF(I4="",0,I4)+IF(J4="",0,J4)+IF(K4="",0,K4)+IF(L4="",0,L4)+IF(M4="",0,M4)+BV4</f>
        <v>73</v>
      </c>
      <c r="D4" s="13">
        <f>'ответы команд'!E4</f>
        <v>25</v>
      </c>
      <c r="E4" s="13">
        <f>'ответы команд'!G4</f>
        <v>6</v>
      </c>
      <c r="F4" s="13">
        <f>'ответы команд'!I4</f>
        <v>8</v>
      </c>
      <c r="G4" s="13">
        <f>'ответы команд'!K4</f>
        <v>3</v>
      </c>
      <c r="H4" s="13">
        <f>'ответы команд'!M4</f>
        <v>3</v>
      </c>
      <c r="I4" s="13">
        <f>'ответы команд'!O4</f>
        <v>3</v>
      </c>
      <c r="J4" s="13">
        <f>'ответы команд'!Q4</f>
        <v>6</v>
      </c>
      <c r="K4" s="13">
        <f>'ответы команд'!S4</f>
        <v>3</v>
      </c>
      <c r="L4" s="13">
        <f>'ответы команд'!U4</f>
        <v>3</v>
      </c>
      <c r="M4" s="13">
        <f>'ответы команд'!W4</f>
        <v>13</v>
      </c>
      <c r="N4" s="13">
        <f>'ответы команд'!Y4</f>
        <v>1</v>
      </c>
      <c r="O4" s="13">
        <f>'ответы команд'!AA4</f>
        <v>1</v>
      </c>
      <c r="P4" s="13">
        <f>'ответы команд'!AC4</f>
        <v>1</v>
      </c>
      <c r="Q4" s="13">
        <f>'ответы команд'!AE4</f>
        <v>1</v>
      </c>
      <c r="R4" s="13">
        <f>'ответы команд'!AG4</f>
        <v>1</v>
      </c>
      <c r="S4" s="13">
        <f>'ответы команд'!AI4</f>
        <v>1</v>
      </c>
      <c r="T4" s="13">
        <f>'ответы команд'!AK4</f>
        <v>1</v>
      </c>
      <c r="U4" s="13">
        <f>'ответы команд'!AM4</f>
        <v>1</v>
      </c>
      <c r="V4" s="13">
        <f>'ответы команд'!AO4</f>
        <v>1</v>
      </c>
      <c r="W4" s="13">
        <f>'ответы команд'!AQ4</f>
        <v>1</v>
      </c>
      <c r="X4" s="13">
        <f>'ответы команд'!AR4</f>
        <v>10</v>
      </c>
      <c r="Y4" s="13">
        <f>'ответы команд'!AT4</f>
        <v>1</v>
      </c>
      <c r="Z4" s="13">
        <f>'ответы команд'!AV4</f>
        <v>1</v>
      </c>
      <c r="AA4" s="13">
        <f>'ответы команд'!AX4</f>
        <v>1</v>
      </c>
      <c r="AB4" s="13">
        <f>'ответы команд'!AZ4</f>
        <v>1</v>
      </c>
      <c r="AC4" s="13">
        <f>'ответы команд'!BB4</f>
        <v>1</v>
      </c>
      <c r="AD4" s="13">
        <f>'ответы команд'!BD4</f>
        <v>1</v>
      </c>
      <c r="AE4" s="13">
        <f>'ответы команд'!BF4</f>
        <v>1</v>
      </c>
      <c r="AF4" s="13">
        <f>'ответы команд'!BH4</f>
        <v>1</v>
      </c>
      <c r="AG4" s="13">
        <f>'ответы команд'!BJ4</f>
        <v>1</v>
      </c>
      <c r="AH4" s="13">
        <f>'ответы команд'!BL4</f>
        <v>1</v>
      </c>
      <c r="AI4" s="13">
        <f>'ответы команд'!BM4</f>
        <v>10</v>
      </c>
      <c r="AJ4" s="13">
        <f>'ответы команд'!BO4</f>
        <v>1</v>
      </c>
      <c r="AK4" s="13">
        <f>'ответы команд'!BQ4</f>
        <v>1</v>
      </c>
      <c r="AL4" s="13">
        <f>'ответы команд'!BS4</f>
        <v>1</v>
      </c>
      <c r="AM4" s="13">
        <f>'ответы команд'!BU4</f>
        <v>1</v>
      </c>
      <c r="AN4" s="13">
        <f>'ответы команд'!BW4</f>
        <v>1</v>
      </c>
      <c r="AO4" s="13">
        <f>'ответы команд'!BX4</f>
        <v>5</v>
      </c>
      <c r="AP4" s="13">
        <f>'ответы команд'!CA4</f>
        <v>2</v>
      </c>
      <c r="AQ4" s="13">
        <f>'ответы команд'!CD4</f>
        <v>2</v>
      </c>
      <c r="AR4" s="13">
        <f>'ответы команд'!CG4</f>
        <v>2</v>
      </c>
      <c r="AS4" s="13">
        <f>'ответы команд'!CI4</f>
        <v>6</v>
      </c>
      <c r="AT4" s="13">
        <f>'ответы команд'!CK4</f>
        <v>1</v>
      </c>
      <c r="AU4" s="13">
        <f>'ответы команд'!CM4</f>
        <v>1</v>
      </c>
      <c r="AV4" s="13">
        <f>'ответы команд'!CO4</f>
        <v>1</v>
      </c>
      <c r="AW4" s="13">
        <f>'ответы команд'!CQ4</f>
        <v>1</v>
      </c>
      <c r="AX4" s="13">
        <f>'ответы команд'!CS4</f>
        <v>1</v>
      </c>
      <c r="AY4" s="13">
        <f>'ответы команд'!CU4</f>
        <v>1</v>
      </c>
      <c r="AZ4" s="13">
        <f>'ответы команд'!CW4</f>
        <v>1</v>
      </c>
      <c r="BA4" s="13">
        <f>'ответы команд'!CY4</f>
        <v>1</v>
      </c>
      <c r="BB4" s="13">
        <f>'ответы команд'!CZ4</f>
        <v>8</v>
      </c>
      <c r="BC4" s="13">
        <f>'ответы команд'!DB4</f>
        <v>2</v>
      </c>
      <c r="BD4" s="13">
        <f>'ответы команд'!DD4</f>
        <v>2</v>
      </c>
      <c r="BE4" s="13">
        <f>'ответы команд'!DF4</f>
        <v>2</v>
      </c>
      <c r="BF4" s="13">
        <f>'ответы команд'!DG4</f>
        <v>6</v>
      </c>
      <c r="BG4" s="13">
        <f>'ответы команд'!DI4</f>
        <v>1</v>
      </c>
      <c r="BH4" s="13">
        <f>'ответы команд'!DK4</f>
        <v>1</v>
      </c>
      <c r="BI4" s="13">
        <f>'ответы команд'!DM4</f>
        <v>1</v>
      </c>
      <c r="BJ4" s="13">
        <f>'ответы команд'!DO4</f>
        <v>1</v>
      </c>
      <c r="BK4" s="13">
        <f>'ответы команд'!DQ4</f>
        <v>1</v>
      </c>
      <c r="BL4" s="13">
        <f>'ответы команд'!DS4</f>
        <v>1</v>
      </c>
      <c r="BM4" s="13">
        <f>'ответы команд'!DU4</f>
        <v>1</v>
      </c>
      <c r="BN4" s="13">
        <f>'ответы команд'!DW4</f>
        <v>1</v>
      </c>
      <c r="BO4" s="13">
        <f>'ответы команд'!DY4</f>
        <v>1</v>
      </c>
      <c r="BP4" s="13">
        <f>'ответы команд'!EA4</f>
        <v>1</v>
      </c>
      <c r="BQ4" s="13">
        <f>'ответы команд'!EB4</f>
        <v>10</v>
      </c>
      <c r="BR4" s="13">
        <f>'ответы команд'!ED4</f>
        <v>1</v>
      </c>
      <c r="BS4" s="13">
        <f>'ответы команд'!EF4</f>
        <v>1</v>
      </c>
      <c r="BT4" s="13">
        <f>'ответы команд'!EH4</f>
        <v>1</v>
      </c>
      <c r="BU4" s="13">
        <f>'ответы команд'!EI4</f>
        <v>3</v>
      </c>
      <c r="BV4" s="13">
        <f>'ответы команд'!EJ4</f>
        <v>0</v>
      </c>
    </row>
    <row r="5" spans="1:75" s="9" customFormat="1" ht="27.6" customHeight="1" thickTop="1" thickBot="1" x14ac:dyDescent="0.3">
      <c r="A5" s="94">
        <v>1</v>
      </c>
      <c r="B5" s="94" t="s">
        <v>88</v>
      </c>
      <c r="C5" s="15">
        <f t="shared" si="0"/>
        <v>1</v>
      </c>
      <c r="D5" s="16">
        <f>'ответы команд'!E5</f>
        <v>1</v>
      </c>
      <c r="E5" s="16">
        <f>'ответы команд'!G5</f>
        <v>0</v>
      </c>
      <c r="F5" s="16">
        <f>'ответы команд'!I5</f>
        <v>0</v>
      </c>
      <c r="G5" s="16" t="str">
        <f>'ответы команд'!K5</f>
        <v/>
      </c>
      <c r="H5" s="16" t="str">
        <f>'ответы команд'!M5</f>
        <v/>
      </c>
      <c r="I5" s="16" t="str">
        <f>'ответы команд'!O5</f>
        <v/>
      </c>
      <c r="J5" s="16">
        <f>'ответы команд'!Q5</f>
        <v>0</v>
      </c>
      <c r="K5" s="16" t="str">
        <f>'ответы команд'!S5</f>
        <v/>
      </c>
      <c r="L5" s="16" t="str">
        <f>'ответы команд'!U5</f>
        <v/>
      </c>
      <c r="M5" s="16">
        <f>'ответы команд'!W5</f>
        <v>0</v>
      </c>
      <c r="N5" s="16">
        <f>'ответы команд'!Y5</f>
        <v>1</v>
      </c>
      <c r="O5" s="16" t="str">
        <f>'ответы команд'!AA5</f>
        <v/>
      </c>
      <c r="P5" s="16" t="str">
        <f>'ответы команд'!AC5</f>
        <v/>
      </c>
      <c r="Q5" s="16" t="str">
        <f>'ответы команд'!AE5</f>
        <v/>
      </c>
      <c r="R5" s="16" t="str">
        <f>'ответы команд'!AG5</f>
        <v/>
      </c>
      <c r="S5" s="16" t="str">
        <f>'ответы команд'!AI5</f>
        <v/>
      </c>
      <c r="T5" s="16" t="str">
        <f>'ответы команд'!AK5</f>
        <v/>
      </c>
      <c r="U5" s="16" t="str">
        <f>'ответы команд'!AM5</f>
        <v/>
      </c>
      <c r="V5" s="16" t="str">
        <f>'ответы команд'!AO5</f>
        <v/>
      </c>
      <c r="W5" s="16" t="str">
        <f>'ответы команд'!AQ5</f>
        <v/>
      </c>
      <c r="X5" s="16">
        <f>'ответы команд'!AR5</f>
        <v>1</v>
      </c>
      <c r="Y5" s="16" t="str">
        <f>'ответы команд'!AT5</f>
        <v/>
      </c>
      <c r="Z5" s="16" t="str">
        <f>'ответы команд'!AV5</f>
        <v/>
      </c>
      <c r="AA5" s="16" t="str">
        <f>'ответы команд'!AX5</f>
        <v/>
      </c>
      <c r="AB5" s="16" t="str">
        <f>'ответы команд'!AZ5</f>
        <v/>
      </c>
      <c r="AC5" s="16" t="str">
        <f>'ответы команд'!BB5</f>
        <v/>
      </c>
      <c r="AD5" s="16" t="str">
        <f>'ответы команд'!BD5</f>
        <v/>
      </c>
      <c r="AE5" s="16" t="str">
        <f>'ответы команд'!BF5</f>
        <v/>
      </c>
      <c r="AF5" s="16" t="str">
        <f>'ответы команд'!BH5</f>
        <v/>
      </c>
      <c r="AG5" s="16" t="str">
        <f>'ответы команд'!BJ5</f>
        <v/>
      </c>
      <c r="AH5" s="16" t="str">
        <f>'ответы команд'!BL5</f>
        <v/>
      </c>
      <c r="AI5" s="16" t="str">
        <f>'ответы команд'!BM5</f>
        <v/>
      </c>
      <c r="AJ5" s="16" t="str">
        <f>'ответы команд'!BO5</f>
        <v/>
      </c>
      <c r="AK5" s="16" t="str">
        <f>'ответы команд'!BQ5</f>
        <v/>
      </c>
      <c r="AL5" s="16" t="str">
        <f>'ответы команд'!BS5</f>
        <v/>
      </c>
      <c r="AM5" s="16" t="str">
        <f>'ответы команд'!BU5</f>
        <v/>
      </c>
      <c r="AN5" s="16" t="str">
        <f>'ответы команд'!BW5</f>
        <v/>
      </c>
      <c r="AO5" s="16" t="str">
        <f>'ответы команд'!BX5</f>
        <v/>
      </c>
      <c r="AP5" s="16" t="str">
        <f>'ответы команд'!CA5</f>
        <v/>
      </c>
      <c r="AQ5" s="16" t="str">
        <f>'ответы команд'!CD5</f>
        <v/>
      </c>
      <c r="AR5" s="16" t="str">
        <f>'ответы команд'!CG5</f>
        <v/>
      </c>
      <c r="AS5" s="16" t="str">
        <f>'ответы команд'!CI5</f>
        <v/>
      </c>
      <c r="AT5" s="16" t="str">
        <f>'ответы команд'!CK5</f>
        <v/>
      </c>
      <c r="AU5" s="16" t="str">
        <f>'ответы команд'!CM5</f>
        <v/>
      </c>
      <c r="AV5" s="16" t="str">
        <f>'ответы команд'!CO5</f>
        <v/>
      </c>
      <c r="AW5" s="16" t="str">
        <f>'ответы команд'!CQ5</f>
        <v/>
      </c>
      <c r="AX5" s="16" t="str">
        <f>'ответы команд'!CS5</f>
        <v/>
      </c>
      <c r="AY5" s="16" t="str">
        <f>'ответы команд'!CU5</f>
        <v/>
      </c>
      <c r="AZ5" s="16" t="str">
        <f>'ответы команд'!CW5</f>
        <v/>
      </c>
      <c r="BA5" s="16" t="str">
        <f>'ответы команд'!CY5</f>
        <v/>
      </c>
      <c r="BB5" s="16" t="str">
        <f>'ответы команд'!CZ5</f>
        <v/>
      </c>
      <c r="BC5" s="16" t="str">
        <f>'ответы команд'!DB5</f>
        <v/>
      </c>
      <c r="BD5" s="16" t="str">
        <f>'ответы команд'!DD5</f>
        <v/>
      </c>
      <c r="BE5" s="16" t="str">
        <f>'ответы команд'!DF5</f>
        <v/>
      </c>
      <c r="BF5" s="16" t="str">
        <f>'ответы команд'!DG5</f>
        <v/>
      </c>
      <c r="BG5" s="16" t="str">
        <f>'ответы команд'!DI5</f>
        <v/>
      </c>
      <c r="BH5" s="16" t="str">
        <f>'ответы команд'!DK5</f>
        <v/>
      </c>
      <c r="BI5" s="16" t="str">
        <f>'ответы команд'!DM5</f>
        <v/>
      </c>
      <c r="BJ5" s="16" t="str">
        <f>'ответы команд'!DO5</f>
        <v/>
      </c>
      <c r="BK5" s="16" t="str">
        <f>'ответы команд'!DQ5</f>
        <v/>
      </c>
      <c r="BL5" s="16" t="str">
        <f>'ответы команд'!DS5</f>
        <v/>
      </c>
      <c r="BM5" s="16" t="str">
        <f>'ответы команд'!DU5</f>
        <v/>
      </c>
      <c r="BN5" s="16" t="str">
        <f>'ответы команд'!DW5</f>
        <v/>
      </c>
      <c r="BO5" s="16" t="str">
        <f>'ответы команд'!DY5</f>
        <v/>
      </c>
      <c r="BP5" s="16" t="str">
        <f>'ответы команд'!EA5</f>
        <v/>
      </c>
      <c r="BQ5" s="16" t="str">
        <f>'ответы команд'!EB5</f>
        <v/>
      </c>
      <c r="BR5" s="16" t="str">
        <f>'ответы команд'!ED5</f>
        <v/>
      </c>
      <c r="BS5" s="16" t="str">
        <f>'ответы команд'!EF5</f>
        <v/>
      </c>
      <c r="BT5" s="16" t="str">
        <f>'ответы команд'!EH5</f>
        <v/>
      </c>
      <c r="BU5" s="16" t="str">
        <f>'ответы команд'!EI5</f>
        <v/>
      </c>
      <c r="BV5" s="50">
        <f>'ответы команд'!EJ5</f>
        <v>0</v>
      </c>
    </row>
    <row r="6" spans="1:75" s="9" customFormat="1" ht="27.6" customHeight="1" thickTop="1" thickBot="1" x14ac:dyDescent="0.3">
      <c r="A6" s="95">
        <v>2</v>
      </c>
      <c r="B6" s="95" t="s">
        <v>94</v>
      </c>
      <c r="C6" s="18">
        <f t="shared" si="0"/>
        <v>36</v>
      </c>
      <c r="D6" s="16">
        <f>'ответы команд'!E6</f>
        <v>16</v>
      </c>
      <c r="E6" s="16">
        <f>'ответы команд'!G6</f>
        <v>0</v>
      </c>
      <c r="F6" s="16">
        <f>'ответы команд'!I6</f>
        <v>1</v>
      </c>
      <c r="G6" s="16">
        <f>'ответы команд'!K6</f>
        <v>0</v>
      </c>
      <c r="H6" s="16">
        <f>'ответы команд'!M6</f>
        <v>0</v>
      </c>
      <c r="I6" s="16">
        <f>'ответы команд'!O6</f>
        <v>0</v>
      </c>
      <c r="J6" s="16">
        <f>'ответы команд'!Q6</f>
        <v>4</v>
      </c>
      <c r="K6" s="16">
        <f>'ответы команд'!S6</f>
        <v>0</v>
      </c>
      <c r="L6" s="16">
        <f>'ответы команд'!U6</f>
        <v>3</v>
      </c>
      <c r="M6" s="16">
        <f>'ответы команд'!W6</f>
        <v>13</v>
      </c>
      <c r="N6" s="16">
        <f>'ответы команд'!Y6</f>
        <v>1</v>
      </c>
      <c r="O6" s="16">
        <f>'ответы команд'!AA6</f>
        <v>1</v>
      </c>
      <c r="P6" s="16">
        <f>'ответы команд'!AC6</f>
        <v>1</v>
      </c>
      <c r="Q6" s="16">
        <f>'ответы команд'!AE6</f>
        <v>0</v>
      </c>
      <c r="R6" s="16">
        <f>'ответы команд'!AG6</f>
        <v>1</v>
      </c>
      <c r="S6" s="16">
        <f>'ответы команд'!AI6</f>
        <v>1</v>
      </c>
      <c r="T6" s="16">
        <f>'ответы команд'!AK6</f>
        <v>1</v>
      </c>
      <c r="U6" s="16">
        <f>'ответы команд'!AM6</f>
        <v>1</v>
      </c>
      <c r="V6" s="16">
        <f>'ответы команд'!AO6</f>
        <v>1</v>
      </c>
      <c r="W6" s="16">
        <f>'ответы команд'!AQ6</f>
        <v>1</v>
      </c>
      <c r="X6" s="16">
        <f>'ответы команд'!AR6</f>
        <v>9</v>
      </c>
      <c r="Y6" s="16">
        <f>'ответы команд'!AT6</f>
        <v>1</v>
      </c>
      <c r="Z6" s="16">
        <f>'ответы команд'!AV6</f>
        <v>0</v>
      </c>
      <c r="AA6" s="16">
        <f>'ответы команд'!AX6</f>
        <v>1</v>
      </c>
      <c r="AB6" s="16">
        <f>'ответы команд'!AZ6</f>
        <v>1</v>
      </c>
      <c r="AC6" s="16">
        <f>'ответы команд'!BB6</f>
        <v>0</v>
      </c>
      <c r="AD6" s="16">
        <f>'ответы команд'!BD6</f>
        <v>0</v>
      </c>
      <c r="AE6" s="16">
        <f>'ответы команд'!BF6</f>
        <v>0</v>
      </c>
      <c r="AF6" s="16">
        <f>'ответы команд'!BH6</f>
        <v>0</v>
      </c>
      <c r="AG6" s="16">
        <f>'ответы команд'!BJ6</f>
        <v>1</v>
      </c>
      <c r="AH6" s="16">
        <f>'ответы команд'!BL6</f>
        <v>1</v>
      </c>
      <c r="AI6" s="16">
        <f>'ответы команд'!BM6</f>
        <v>5</v>
      </c>
      <c r="AJ6" s="16">
        <f>'ответы команд'!BO6</f>
        <v>1</v>
      </c>
      <c r="AK6" s="16">
        <f>'ответы команд'!BQ6</f>
        <v>0</v>
      </c>
      <c r="AL6" s="16">
        <f>'ответы команд'!BS6</f>
        <v>0</v>
      </c>
      <c r="AM6" s="16">
        <f>'ответы команд'!BU6</f>
        <v>0</v>
      </c>
      <c r="AN6" s="16">
        <f>'ответы команд'!BW6</f>
        <v>1</v>
      </c>
      <c r="AO6" s="16">
        <f>'ответы команд'!BX6</f>
        <v>2</v>
      </c>
      <c r="AP6" s="16" t="str">
        <f>'ответы команд'!CA6</f>
        <v/>
      </c>
      <c r="AQ6" s="16" t="str">
        <f>'ответы команд'!CD6</f>
        <v/>
      </c>
      <c r="AR6" s="16" t="str">
        <f>'ответы команд'!CG6</f>
        <v/>
      </c>
      <c r="AS6" s="16" t="str">
        <f>'ответы команд'!CI6</f>
        <v/>
      </c>
      <c r="AT6" s="16">
        <f>'ответы команд'!CK6</f>
        <v>0</v>
      </c>
      <c r="AU6" s="16">
        <f>'ответы команд'!CM6</f>
        <v>1</v>
      </c>
      <c r="AV6" s="16">
        <f>'ответы команд'!CO6</f>
        <v>0</v>
      </c>
      <c r="AW6" s="16">
        <f>'ответы команд'!CQ6</f>
        <v>0</v>
      </c>
      <c r="AX6" s="16">
        <f>'ответы команд'!CS6</f>
        <v>0</v>
      </c>
      <c r="AY6" s="16">
        <f>'ответы команд'!CU6</f>
        <v>0</v>
      </c>
      <c r="AZ6" s="16">
        <f>'ответы команд'!CW6</f>
        <v>0</v>
      </c>
      <c r="BA6" s="16">
        <f>'ответы команд'!CY6</f>
        <v>0</v>
      </c>
      <c r="BB6" s="16">
        <f>'ответы команд'!CZ6</f>
        <v>1</v>
      </c>
      <c r="BC6" s="16">
        <f>'ответы команд'!DB6</f>
        <v>2</v>
      </c>
      <c r="BD6" s="16">
        <f>'ответы команд'!DD6</f>
        <v>2</v>
      </c>
      <c r="BE6" s="16">
        <f>'ответы команд'!DF6</f>
        <v>0</v>
      </c>
      <c r="BF6" s="16">
        <f>'ответы команд'!DG6</f>
        <v>4</v>
      </c>
      <c r="BG6" s="16">
        <f>'ответы команд'!DI6</f>
        <v>1</v>
      </c>
      <c r="BH6" s="16">
        <f>'ответы команд'!DK6</f>
        <v>1</v>
      </c>
      <c r="BI6" s="16">
        <f>'ответы команд'!DM6</f>
        <v>1</v>
      </c>
      <c r="BJ6" s="16">
        <f>'ответы команд'!DO6</f>
        <v>1</v>
      </c>
      <c r="BK6" s="16">
        <f>'ответы команд'!DQ6</f>
        <v>1</v>
      </c>
      <c r="BL6" s="16">
        <f>'ответы команд'!DS6</f>
        <v>1</v>
      </c>
      <c r="BM6" s="16">
        <f>'ответы команд'!DU6</f>
        <v>1</v>
      </c>
      <c r="BN6" s="16">
        <f>'ответы команд'!DW6</f>
        <v>1</v>
      </c>
      <c r="BO6" s="16">
        <f>'ответы команд'!DY6</f>
        <v>1</v>
      </c>
      <c r="BP6" s="16">
        <f>'ответы команд'!EA6</f>
        <v>1</v>
      </c>
      <c r="BQ6" s="16">
        <f>'ответы команд'!EB6</f>
        <v>10</v>
      </c>
      <c r="BR6" s="16">
        <f>'ответы команд'!ED6</f>
        <v>1</v>
      </c>
      <c r="BS6" s="16">
        <f>'ответы команд'!EF6</f>
        <v>1</v>
      </c>
      <c r="BT6" s="16">
        <f>'ответы команд'!EH6</f>
        <v>1</v>
      </c>
      <c r="BU6" s="16">
        <f>'ответы команд'!EI6</f>
        <v>3</v>
      </c>
      <c r="BV6" s="50">
        <f>'ответы команд'!EJ6</f>
        <v>-1</v>
      </c>
      <c r="BW6" s="9" t="s">
        <v>640</v>
      </c>
    </row>
    <row r="7" spans="1:75" s="9" customFormat="1" ht="27.6" customHeight="1" thickTop="1" thickBot="1" x14ac:dyDescent="0.3">
      <c r="A7" s="94">
        <v>3</v>
      </c>
      <c r="B7" s="94" t="s">
        <v>149</v>
      </c>
      <c r="C7" s="15">
        <f t="shared" si="0"/>
        <v>28</v>
      </c>
      <c r="D7" s="16">
        <f>'ответы команд'!E7</f>
        <v>16</v>
      </c>
      <c r="E7" s="16">
        <f>'ответы команд'!G7</f>
        <v>0</v>
      </c>
      <c r="F7" s="16">
        <f>'ответы команд'!I7</f>
        <v>0</v>
      </c>
      <c r="G7" s="16">
        <f>'ответы команд'!K7</f>
        <v>0</v>
      </c>
      <c r="H7" s="16">
        <f>'ответы команд'!M7</f>
        <v>0</v>
      </c>
      <c r="I7" s="16">
        <f>'ответы команд'!O7</f>
        <v>0</v>
      </c>
      <c r="J7" s="16">
        <f>'ответы команд'!Q7</f>
        <v>0</v>
      </c>
      <c r="K7" s="16">
        <f>'ответы команд'!S7</f>
        <v>0</v>
      </c>
      <c r="L7" s="16">
        <f>'ответы команд'!U7</f>
        <v>0</v>
      </c>
      <c r="M7" s="16">
        <f>'ответы команд'!W7</f>
        <v>13</v>
      </c>
      <c r="N7" s="16">
        <f>'ответы команд'!Y7</f>
        <v>1</v>
      </c>
      <c r="O7" s="16">
        <f>'ответы команд'!AA7</f>
        <v>1</v>
      </c>
      <c r="P7" s="16">
        <f>'ответы команд'!AC7</f>
        <v>1</v>
      </c>
      <c r="Q7" s="16">
        <f>'ответы команд'!AE7</f>
        <v>1</v>
      </c>
      <c r="R7" s="16">
        <f>'ответы команд'!AG7</f>
        <v>1</v>
      </c>
      <c r="S7" s="16">
        <f>'ответы команд'!AI7</f>
        <v>1</v>
      </c>
      <c r="T7" s="16">
        <f>'ответы команд'!AK7</f>
        <v>1</v>
      </c>
      <c r="U7" s="16">
        <f>'ответы команд'!AM7</f>
        <v>1</v>
      </c>
      <c r="V7" s="16">
        <f>'ответы команд'!AO7</f>
        <v>1</v>
      </c>
      <c r="W7" s="16">
        <f>'ответы команд'!AQ7</f>
        <v>0</v>
      </c>
      <c r="X7" s="16">
        <f>'ответы команд'!AR7</f>
        <v>9</v>
      </c>
      <c r="Y7" s="16">
        <f>'ответы команд'!AT7</f>
        <v>1</v>
      </c>
      <c r="Z7" s="16" t="str">
        <f>'ответы команд'!AV7</f>
        <v/>
      </c>
      <c r="AA7" s="16" t="str">
        <f>'ответы команд'!AX7</f>
        <v/>
      </c>
      <c r="AB7" s="16">
        <f>'ответы команд'!AZ7</f>
        <v>1</v>
      </c>
      <c r="AC7" s="16" t="str">
        <f>'ответы команд'!BB7</f>
        <v/>
      </c>
      <c r="AD7" s="16">
        <f>'ответы команд'!BD7</f>
        <v>1</v>
      </c>
      <c r="AE7" s="16">
        <f>'ответы команд'!BF7</f>
        <v>0</v>
      </c>
      <c r="AF7" s="16">
        <f>'ответы команд'!BH7</f>
        <v>1</v>
      </c>
      <c r="AG7" s="16">
        <f>'ответы команд'!BJ7</f>
        <v>1</v>
      </c>
      <c r="AH7" s="16" t="str">
        <f>'ответы команд'!BL7</f>
        <v/>
      </c>
      <c r="AI7" s="16">
        <f>'ответы команд'!BM7</f>
        <v>5</v>
      </c>
      <c r="AJ7" s="16" t="str">
        <f>'ответы команд'!BO7</f>
        <v/>
      </c>
      <c r="AK7" s="16">
        <f>'ответы команд'!BQ7</f>
        <v>1</v>
      </c>
      <c r="AL7" s="16">
        <f>'ответы команд'!BS7</f>
        <v>0</v>
      </c>
      <c r="AM7" s="16">
        <f>'ответы команд'!BU7</f>
        <v>0</v>
      </c>
      <c r="AN7" s="16">
        <f>'ответы команд'!BW7</f>
        <v>1</v>
      </c>
      <c r="AO7" s="16">
        <f>'ответы команд'!BX7</f>
        <v>2</v>
      </c>
      <c r="AP7" s="16" t="str">
        <f>'ответы команд'!CA7</f>
        <v/>
      </c>
      <c r="AQ7" s="16" t="str">
        <f>'ответы команд'!CD7</f>
        <v/>
      </c>
      <c r="AR7" s="16" t="str">
        <f>'ответы команд'!CG7</f>
        <v/>
      </c>
      <c r="AS7" s="16" t="str">
        <f>'ответы команд'!CI7</f>
        <v/>
      </c>
      <c r="AT7" s="16">
        <f>'ответы команд'!CK7</f>
        <v>0</v>
      </c>
      <c r="AU7" s="16">
        <f>'ответы команд'!CM7</f>
        <v>0</v>
      </c>
      <c r="AV7" s="16">
        <f>'ответы команд'!CO7</f>
        <v>0</v>
      </c>
      <c r="AW7" s="16" t="str">
        <f>'ответы команд'!CQ7</f>
        <v/>
      </c>
      <c r="AX7" s="16">
        <f>'ответы команд'!CS7</f>
        <v>0</v>
      </c>
      <c r="AY7" s="16">
        <f>'ответы команд'!CU7</f>
        <v>0</v>
      </c>
      <c r="AZ7" s="16">
        <f>'ответы команд'!CW7</f>
        <v>0</v>
      </c>
      <c r="BA7" s="16">
        <f>'ответы команд'!CY7</f>
        <v>0</v>
      </c>
      <c r="BB7" s="16">
        <f>'ответы команд'!CZ7</f>
        <v>0</v>
      </c>
      <c r="BC7" s="16">
        <f>'ответы команд'!DB7</f>
        <v>0</v>
      </c>
      <c r="BD7" s="16">
        <f>'ответы команд'!DD7</f>
        <v>0</v>
      </c>
      <c r="BE7" s="16">
        <f>'ответы команд'!DF7</f>
        <v>0</v>
      </c>
      <c r="BF7" s="16">
        <f>'ответы команд'!DG7</f>
        <v>0</v>
      </c>
      <c r="BG7" s="16">
        <f>'ответы команд'!DI7</f>
        <v>1</v>
      </c>
      <c r="BH7" s="16">
        <f>'ответы команд'!DK7</f>
        <v>1</v>
      </c>
      <c r="BI7" s="16">
        <f>'ответы команд'!DM7</f>
        <v>1</v>
      </c>
      <c r="BJ7" s="16">
        <f>'ответы команд'!DO7</f>
        <v>1</v>
      </c>
      <c r="BK7" s="16">
        <f>'ответы команд'!DQ7</f>
        <v>1</v>
      </c>
      <c r="BL7" s="16">
        <f>'ответы команд'!DS7</f>
        <v>1</v>
      </c>
      <c r="BM7" s="16">
        <f>'ответы команд'!DU7</f>
        <v>1</v>
      </c>
      <c r="BN7" s="16">
        <f>'ответы команд'!DW7</f>
        <v>1</v>
      </c>
      <c r="BO7" s="16">
        <f>'ответы команд'!DY7</f>
        <v>1</v>
      </c>
      <c r="BP7" s="16">
        <f>'ответы команд'!EA7</f>
        <v>1</v>
      </c>
      <c r="BQ7" s="16">
        <f>'ответы команд'!EB7</f>
        <v>10</v>
      </c>
      <c r="BR7" s="16">
        <f>'ответы команд'!ED7</f>
        <v>1</v>
      </c>
      <c r="BS7" s="16">
        <f>'ответы команд'!EF7</f>
        <v>1</v>
      </c>
      <c r="BT7" s="16">
        <f>'ответы команд'!EH7</f>
        <v>1</v>
      </c>
      <c r="BU7" s="16">
        <f>'ответы команд'!EI7</f>
        <v>3</v>
      </c>
      <c r="BV7" s="50">
        <f>'ответы команд'!EJ7</f>
        <v>-1</v>
      </c>
      <c r="BW7" s="9" t="s">
        <v>641</v>
      </c>
    </row>
    <row r="8" spans="1:75" s="9" customFormat="1" ht="27.6" customHeight="1" thickTop="1" thickBot="1" x14ac:dyDescent="0.3">
      <c r="A8" s="95">
        <v>4</v>
      </c>
      <c r="B8" s="95" t="s">
        <v>47</v>
      </c>
      <c r="C8" s="18">
        <f t="shared" si="0"/>
        <v>45</v>
      </c>
      <c r="D8" s="16">
        <f>'ответы команд'!E8</f>
        <v>15</v>
      </c>
      <c r="E8" s="16">
        <f>'ответы команд'!G8</f>
        <v>3</v>
      </c>
      <c r="F8" s="16">
        <f>'ответы команд'!I8</f>
        <v>1</v>
      </c>
      <c r="G8" s="16">
        <f>'ответы команд'!K8</f>
        <v>2</v>
      </c>
      <c r="H8" s="16">
        <f>'ответы команд'!M8</f>
        <v>3</v>
      </c>
      <c r="I8" s="16">
        <f>'ответы команд'!O8</f>
        <v>1</v>
      </c>
      <c r="J8" s="16">
        <f>'ответы команд'!Q8</f>
        <v>2</v>
      </c>
      <c r="K8" s="16">
        <f>'ответы команд'!S8</f>
        <v>2</v>
      </c>
      <c r="L8" s="16">
        <f>'ответы команд'!U8</f>
        <v>3</v>
      </c>
      <c r="M8" s="16">
        <f>'ответы команд'!W8</f>
        <v>13</v>
      </c>
      <c r="N8" s="16">
        <f>'ответы команд'!Y8</f>
        <v>1</v>
      </c>
      <c r="O8" s="16" t="str">
        <f>'ответы команд'!AA8</f>
        <v/>
      </c>
      <c r="P8" s="16">
        <f>'ответы команд'!AC8</f>
        <v>1</v>
      </c>
      <c r="Q8" s="16">
        <f>'ответы команд'!AE8</f>
        <v>1</v>
      </c>
      <c r="R8" s="16">
        <f>'ответы команд'!AG8</f>
        <v>1</v>
      </c>
      <c r="S8" s="16">
        <f>'ответы команд'!AI8</f>
        <v>1</v>
      </c>
      <c r="T8" s="16">
        <f>'ответы команд'!AK8</f>
        <v>0</v>
      </c>
      <c r="U8" s="16">
        <f>'ответы команд'!AM8</f>
        <v>1</v>
      </c>
      <c r="V8" s="16">
        <f>'ответы команд'!AO8</f>
        <v>1</v>
      </c>
      <c r="W8" s="16">
        <f>'ответы команд'!AQ8</f>
        <v>1</v>
      </c>
      <c r="X8" s="16">
        <f>'ответы команд'!AR8</f>
        <v>8</v>
      </c>
      <c r="Y8" s="16">
        <f>'ответы команд'!AT8</f>
        <v>1</v>
      </c>
      <c r="Z8" s="16">
        <f>'ответы команд'!AV8</f>
        <v>1</v>
      </c>
      <c r="AA8" s="16">
        <f>'ответы команд'!AX8</f>
        <v>0</v>
      </c>
      <c r="AB8" s="16">
        <f>'ответы команд'!AZ8</f>
        <v>1</v>
      </c>
      <c r="AC8" s="16" t="str">
        <f>'ответы команд'!BB8</f>
        <v/>
      </c>
      <c r="AD8" s="16">
        <f>'ответы команд'!BD8</f>
        <v>1</v>
      </c>
      <c r="AE8" s="16" t="str">
        <f>'ответы команд'!BF8</f>
        <v/>
      </c>
      <c r="AF8" s="16" t="str">
        <f>'ответы команд'!BH8</f>
        <v/>
      </c>
      <c r="AG8" s="16">
        <f>'ответы команд'!BJ8</f>
        <v>1</v>
      </c>
      <c r="AH8" s="16" t="str">
        <f>'ответы команд'!BL8</f>
        <v/>
      </c>
      <c r="AI8" s="16">
        <f>'ответы команд'!BM8</f>
        <v>5</v>
      </c>
      <c r="AJ8" s="16">
        <f>'ответы команд'!BO8</f>
        <v>1</v>
      </c>
      <c r="AK8" s="16" t="str">
        <f>'ответы команд'!BQ8</f>
        <v/>
      </c>
      <c r="AL8" s="16">
        <f>'ответы команд'!BS8</f>
        <v>0</v>
      </c>
      <c r="AM8" s="16" t="str">
        <f>'ответы команд'!BU8</f>
        <v/>
      </c>
      <c r="AN8" s="16">
        <f>'ответы команд'!BW8</f>
        <v>1</v>
      </c>
      <c r="AO8" s="16">
        <f>'ответы команд'!BX8</f>
        <v>2</v>
      </c>
      <c r="AP8" s="16">
        <f>'ответы команд'!CA8</f>
        <v>1</v>
      </c>
      <c r="AQ8" s="16">
        <f>'ответы команд'!CD8</f>
        <v>2</v>
      </c>
      <c r="AR8" s="16" t="str">
        <f>'ответы команд'!CG8</f>
        <v/>
      </c>
      <c r="AS8" s="16">
        <f>'ответы команд'!CI8</f>
        <v>3</v>
      </c>
      <c r="AT8" s="16">
        <f>'ответы команд'!CK8</f>
        <v>0</v>
      </c>
      <c r="AU8" s="16">
        <f>'ответы команд'!CM8</f>
        <v>0</v>
      </c>
      <c r="AV8" s="16" t="str">
        <f>'ответы команд'!CO8</f>
        <v/>
      </c>
      <c r="AW8" s="16">
        <f>'ответы команд'!CQ8</f>
        <v>0</v>
      </c>
      <c r="AX8" s="16" t="str">
        <f>'ответы команд'!CS8</f>
        <v/>
      </c>
      <c r="AY8" s="16" t="str">
        <f>'ответы команд'!CU8</f>
        <v/>
      </c>
      <c r="AZ8" s="16">
        <f>'ответы команд'!CW8</f>
        <v>0</v>
      </c>
      <c r="BA8" s="16">
        <f>'ответы команд'!CY8</f>
        <v>1</v>
      </c>
      <c r="BB8" s="16">
        <f>'ответы команд'!CZ8</f>
        <v>1</v>
      </c>
      <c r="BC8" s="16">
        <f>'ответы команд'!DB8</f>
        <v>0</v>
      </c>
      <c r="BD8" s="16">
        <f>'ответы команд'!DD8</f>
        <v>2</v>
      </c>
      <c r="BE8" s="16" t="str">
        <f>'ответы команд'!DF8</f>
        <v/>
      </c>
      <c r="BF8" s="16">
        <f>'ответы команд'!DG8</f>
        <v>2</v>
      </c>
      <c r="BG8" s="16">
        <f>'ответы команд'!DI8</f>
        <v>1</v>
      </c>
      <c r="BH8" s="16">
        <f>'ответы команд'!DK8</f>
        <v>1</v>
      </c>
      <c r="BI8" s="16">
        <f>'ответы команд'!DM8</f>
        <v>1</v>
      </c>
      <c r="BJ8" s="16">
        <f>'ответы команд'!DO8</f>
        <v>1</v>
      </c>
      <c r="BK8" s="16">
        <f>'ответы команд'!DQ8</f>
        <v>1</v>
      </c>
      <c r="BL8" s="16">
        <f>'ответы команд'!DS8</f>
        <v>1</v>
      </c>
      <c r="BM8" s="16">
        <f>'ответы команд'!DU8</f>
        <v>1</v>
      </c>
      <c r="BN8" s="16">
        <f>'ответы команд'!DW8</f>
        <v>1</v>
      </c>
      <c r="BO8" s="16">
        <f>'ответы команд'!DY8</f>
        <v>1</v>
      </c>
      <c r="BP8" s="16">
        <f>'ответы команд'!EA8</f>
        <v>1</v>
      </c>
      <c r="BQ8" s="16">
        <f>'ответы команд'!EB8</f>
        <v>10</v>
      </c>
      <c r="BR8" s="16">
        <f>'ответы команд'!ED8</f>
        <v>1</v>
      </c>
      <c r="BS8" s="16">
        <f>'ответы команд'!EF8</f>
        <v>1</v>
      </c>
      <c r="BT8" s="16">
        <f>'ответы команд'!EH8</f>
        <v>1</v>
      </c>
      <c r="BU8" s="16">
        <f>'ответы команд'!EI8</f>
        <v>3</v>
      </c>
      <c r="BV8" s="50">
        <f>'ответы команд'!EJ8</f>
        <v>0</v>
      </c>
    </row>
    <row r="9" spans="1:75" s="9" customFormat="1" ht="27.6" customHeight="1" thickTop="1" thickBot="1" x14ac:dyDescent="0.3">
      <c r="A9" s="94">
        <v>5</v>
      </c>
      <c r="B9" s="94" t="s">
        <v>28</v>
      </c>
      <c r="C9" s="15">
        <f t="shared" si="0"/>
        <v>42</v>
      </c>
      <c r="D9" s="16">
        <f>'ответы команд'!E9</f>
        <v>18</v>
      </c>
      <c r="E9" s="16">
        <f>'ответы команд'!G9</f>
        <v>5</v>
      </c>
      <c r="F9" s="16">
        <f>'ответы команд'!I9</f>
        <v>1</v>
      </c>
      <c r="G9" s="16">
        <f>'ответы команд'!K9</f>
        <v>3</v>
      </c>
      <c r="H9" s="16">
        <f>'ответы команд'!M9</f>
        <v>1</v>
      </c>
      <c r="I9" s="16">
        <f>'ответы команд'!O9</f>
        <v>1</v>
      </c>
      <c r="J9" s="16">
        <f>'ответы команд'!Q9</f>
        <v>0</v>
      </c>
      <c r="K9" s="16">
        <f>'ответы команд'!S9</f>
        <v>0</v>
      </c>
      <c r="L9" s="16">
        <f>'ответы команд'!U9</f>
        <v>0</v>
      </c>
      <c r="M9" s="16">
        <f>'ответы команд'!W9</f>
        <v>13</v>
      </c>
      <c r="N9" s="16">
        <f>'ответы команд'!Y9</f>
        <v>1</v>
      </c>
      <c r="O9" s="16">
        <f>'ответы команд'!AA9</f>
        <v>1</v>
      </c>
      <c r="P9" s="16">
        <f>'ответы команд'!AC9</f>
        <v>1</v>
      </c>
      <c r="Q9" s="16" t="str">
        <f>'ответы команд'!AE9</f>
        <v/>
      </c>
      <c r="R9" s="16">
        <f>'ответы команд'!AG9</f>
        <v>1</v>
      </c>
      <c r="S9" s="16">
        <f>'ответы команд'!AI9</f>
        <v>1</v>
      </c>
      <c r="T9" s="16">
        <f>'ответы команд'!AK9</f>
        <v>1</v>
      </c>
      <c r="U9" s="16">
        <f>'ответы команд'!AM9</f>
        <v>1</v>
      </c>
      <c r="V9" s="16">
        <f>'ответы команд'!AO9</f>
        <v>1</v>
      </c>
      <c r="W9" s="16">
        <f>'ответы команд'!AQ9</f>
        <v>1</v>
      </c>
      <c r="X9" s="16">
        <f>'ответы команд'!AR9</f>
        <v>9</v>
      </c>
      <c r="Y9" s="16">
        <f>'ответы команд'!AT9</f>
        <v>1</v>
      </c>
      <c r="Z9" s="16" t="str">
        <f>'ответы команд'!AV9</f>
        <v/>
      </c>
      <c r="AA9" s="16">
        <f>'ответы команд'!AX9</f>
        <v>1</v>
      </c>
      <c r="AB9" s="16">
        <f>'ответы команд'!AZ9</f>
        <v>1</v>
      </c>
      <c r="AC9" s="16" t="str">
        <f>'ответы команд'!BB9</f>
        <v/>
      </c>
      <c r="AD9" s="16">
        <f>'ответы команд'!BD9</f>
        <v>1</v>
      </c>
      <c r="AE9" s="16">
        <f>'ответы команд'!BF9</f>
        <v>0</v>
      </c>
      <c r="AF9" s="16">
        <f>'ответы команд'!BH9</f>
        <v>1</v>
      </c>
      <c r="AG9" s="16">
        <f>'ответы команд'!BJ9</f>
        <v>1</v>
      </c>
      <c r="AH9" s="16">
        <f>'ответы команд'!BL9</f>
        <v>1</v>
      </c>
      <c r="AI9" s="16">
        <f>'ответы команд'!BM9</f>
        <v>7</v>
      </c>
      <c r="AJ9" s="16">
        <f>'ответы команд'!BO9</f>
        <v>1</v>
      </c>
      <c r="AK9" s="16" t="str">
        <f>'ответы команд'!BQ9</f>
        <v/>
      </c>
      <c r="AL9" s="16" t="str">
        <f>'ответы команд'!BS9</f>
        <v/>
      </c>
      <c r="AM9" s="16">
        <f>'ответы команд'!BU9</f>
        <v>0</v>
      </c>
      <c r="AN9" s="16">
        <f>'ответы команд'!BW9</f>
        <v>1</v>
      </c>
      <c r="AO9" s="16">
        <f>'ответы команд'!BX9</f>
        <v>2</v>
      </c>
      <c r="AP9" s="16">
        <f>'ответы команд'!CA9</f>
        <v>2</v>
      </c>
      <c r="AQ9" s="16">
        <f>'ответы команд'!CD9</f>
        <v>1</v>
      </c>
      <c r="AR9" s="16">
        <f>'ответы команд'!CG9</f>
        <v>2</v>
      </c>
      <c r="AS9" s="16">
        <f>'ответы команд'!CI9</f>
        <v>5</v>
      </c>
      <c r="AT9" s="16">
        <f>'ответы команд'!CK9</f>
        <v>0</v>
      </c>
      <c r="AU9" s="16">
        <f>'ответы команд'!CM9</f>
        <v>0</v>
      </c>
      <c r="AV9" s="16" t="str">
        <f>'ответы команд'!CO9</f>
        <v/>
      </c>
      <c r="AW9" s="16" t="str">
        <f>'ответы команд'!CQ9</f>
        <v/>
      </c>
      <c r="AX9" s="16" t="str">
        <f>'ответы команд'!CS9</f>
        <v/>
      </c>
      <c r="AY9" s="16">
        <f>'ответы команд'!CU9</f>
        <v>0</v>
      </c>
      <c r="AZ9" s="16" t="str">
        <f>'ответы команд'!CW9</f>
        <v/>
      </c>
      <c r="BA9" s="16">
        <f>'ответы команд'!CY9</f>
        <v>1</v>
      </c>
      <c r="BB9" s="16">
        <f>'ответы команд'!CZ9</f>
        <v>1</v>
      </c>
      <c r="BC9" s="16">
        <f>'ответы команд'!DB9</f>
        <v>0</v>
      </c>
      <c r="BD9" s="16">
        <f>'ответы команд'!DD9</f>
        <v>0</v>
      </c>
      <c r="BE9" s="16">
        <f>'ответы команд'!DF9</f>
        <v>0</v>
      </c>
      <c r="BF9" s="16">
        <f>'ответы команд'!DG9</f>
        <v>0</v>
      </c>
      <c r="BG9" s="16">
        <f>'ответы команд'!DI9</f>
        <v>1</v>
      </c>
      <c r="BH9" s="16">
        <f>'ответы команд'!DK9</f>
        <v>1</v>
      </c>
      <c r="BI9" s="16">
        <f>'ответы команд'!DM9</f>
        <v>1</v>
      </c>
      <c r="BJ9" s="16">
        <f>'ответы команд'!DO9</f>
        <v>1</v>
      </c>
      <c r="BK9" s="16">
        <f>'ответы команд'!DQ9</f>
        <v>1</v>
      </c>
      <c r="BL9" s="16">
        <f>'ответы команд'!DS9</f>
        <v>1</v>
      </c>
      <c r="BM9" s="16">
        <f>'ответы команд'!DU9</f>
        <v>1</v>
      </c>
      <c r="BN9" s="16">
        <f>'ответы команд'!DW9</f>
        <v>1</v>
      </c>
      <c r="BO9" s="16">
        <f>'ответы команд'!DY9</f>
        <v>1</v>
      </c>
      <c r="BP9" s="16">
        <f>'ответы команд'!EA9</f>
        <v>1</v>
      </c>
      <c r="BQ9" s="16">
        <f>'ответы команд'!EB9</f>
        <v>10</v>
      </c>
      <c r="BR9" s="16">
        <f>'ответы команд'!ED9</f>
        <v>1</v>
      </c>
      <c r="BS9" s="16">
        <f>'ответы команд'!EF9</f>
        <v>1</v>
      </c>
      <c r="BT9" s="16">
        <f>'ответы команд'!EH9</f>
        <v>1</v>
      </c>
      <c r="BU9" s="16">
        <f>'ответы команд'!EI9</f>
        <v>3</v>
      </c>
      <c r="BV9" s="50">
        <f>'ответы команд'!EJ9</f>
        <v>0</v>
      </c>
    </row>
    <row r="10" spans="1:75" s="9" customFormat="1" ht="27.6" customHeight="1" thickTop="1" thickBot="1" x14ac:dyDescent="0.3">
      <c r="A10" s="95">
        <v>6</v>
      </c>
      <c r="B10" s="95" t="s">
        <v>35</v>
      </c>
      <c r="C10" s="18">
        <f t="shared" si="0"/>
        <v>43</v>
      </c>
      <c r="D10" s="16">
        <f>'ответы команд'!E10</f>
        <v>17</v>
      </c>
      <c r="E10" s="16">
        <f>'ответы команд'!G10</f>
        <v>2</v>
      </c>
      <c r="F10" s="16">
        <f>'ответы команд'!I10</f>
        <v>1</v>
      </c>
      <c r="G10" s="16">
        <f>'ответы команд'!K10</f>
        <v>1</v>
      </c>
      <c r="H10" s="16">
        <f>'ответы команд'!M10</f>
        <v>3</v>
      </c>
      <c r="I10" s="16">
        <f>'ответы команд'!O10</f>
        <v>1</v>
      </c>
      <c r="J10" s="16">
        <f>'ответы команд'!Q10</f>
        <v>2</v>
      </c>
      <c r="K10" s="16">
        <f>'ответы команд'!S10</f>
        <v>0</v>
      </c>
      <c r="L10" s="16">
        <f>'ответы команд'!U10</f>
        <v>3</v>
      </c>
      <c r="M10" s="16">
        <f>'ответы команд'!W10</f>
        <v>13</v>
      </c>
      <c r="N10" s="16">
        <f>'ответы команд'!Y10</f>
        <v>1</v>
      </c>
      <c r="O10" s="16">
        <f>'ответы команд'!AA10</f>
        <v>0</v>
      </c>
      <c r="P10" s="16">
        <f>'ответы команд'!AC10</f>
        <v>1</v>
      </c>
      <c r="Q10" s="16">
        <f>'ответы команд'!AE10</f>
        <v>0</v>
      </c>
      <c r="R10" s="16">
        <f>'ответы команд'!AG10</f>
        <v>1</v>
      </c>
      <c r="S10" s="16">
        <f>'ответы команд'!AI10</f>
        <v>1</v>
      </c>
      <c r="T10" s="16">
        <f>'ответы команд'!AK10</f>
        <v>1</v>
      </c>
      <c r="U10" s="16">
        <f>'ответы команд'!AM10</f>
        <v>1</v>
      </c>
      <c r="V10" s="16">
        <f>'ответы команд'!AO10</f>
        <v>1</v>
      </c>
      <c r="W10" s="16">
        <f>'ответы команд'!AQ10</f>
        <v>1</v>
      </c>
      <c r="X10" s="16">
        <f>'ответы команд'!AR10</f>
        <v>8</v>
      </c>
      <c r="Y10" s="16">
        <f>'ответы команд'!AT10</f>
        <v>1</v>
      </c>
      <c r="Z10" s="16">
        <f>'ответы команд'!AV10</f>
        <v>0</v>
      </c>
      <c r="AA10" s="16">
        <f>'ответы команд'!AX10</f>
        <v>1</v>
      </c>
      <c r="AB10" s="16">
        <f>'ответы команд'!AZ10</f>
        <v>1</v>
      </c>
      <c r="AC10" s="16">
        <f>'ответы команд'!BB10</f>
        <v>0</v>
      </c>
      <c r="AD10" s="16">
        <f>'ответы команд'!BD10</f>
        <v>1</v>
      </c>
      <c r="AE10" s="16" t="str">
        <f>'ответы команд'!BF10</f>
        <v/>
      </c>
      <c r="AF10" s="16">
        <f>'ответы команд'!BH10</f>
        <v>1</v>
      </c>
      <c r="AG10" s="16">
        <f>'ответы команд'!BJ10</f>
        <v>1</v>
      </c>
      <c r="AH10" s="16" t="str">
        <f>'ответы команд'!BL10</f>
        <v/>
      </c>
      <c r="AI10" s="16">
        <f>'ответы команд'!BM10</f>
        <v>6</v>
      </c>
      <c r="AJ10" s="16">
        <f>'ответы команд'!BO10</f>
        <v>1</v>
      </c>
      <c r="AK10" s="16">
        <f>'ответы команд'!BQ10</f>
        <v>1</v>
      </c>
      <c r="AL10" s="16">
        <f>'ответы команд'!BS10</f>
        <v>0</v>
      </c>
      <c r="AM10" s="16">
        <f>'ответы команд'!BU10</f>
        <v>0</v>
      </c>
      <c r="AN10" s="16">
        <f>'ответы команд'!BW10</f>
        <v>1</v>
      </c>
      <c r="AO10" s="16">
        <f>'ответы команд'!BX10</f>
        <v>3</v>
      </c>
      <c r="AP10" s="16" t="str">
        <f>'ответы команд'!CA10</f>
        <v/>
      </c>
      <c r="AQ10" s="16">
        <f>'ответы команд'!CD10</f>
        <v>2</v>
      </c>
      <c r="AR10" s="16" t="str">
        <f>'ответы команд'!CG10</f>
        <v/>
      </c>
      <c r="AS10" s="16">
        <f>'ответы команд'!CI10</f>
        <v>2</v>
      </c>
      <c r="AT10" s="16">
        <f>'ответы команд'!CK10</f>
        <v>0</v>
      </c>
      <c r="AU10" s="16">
        <f>'ответы команд'!CM10</f>
        <v>0</v>
      </c>
      <c r="AV10" s="16" t="str">
        <f>'ответы команд'!CO10</f>
        <v/>
      </c>
      <c r="AW10" s="16" t="str">
        <f>'ответы команд'!CQ10</f>
        <v/>
      </c>
      <c r="AX10" s="16">
        <f>'ответы команд'!CS10</f>
        <v>0</v>
      </c>
      <c r="AY10" s="16">
        <f>'ответы команд'!CU10</f>
        <v>0</v>
      </c>
      <c r="AZ10" s="16">
        <f>'ответы команд'!CW10</f>
        <v>0</v>
      </c>
      <c r="BA10" s="16">
        <f>'ответы команд'!CY10</f>
        <v>1</v>
      </c>
      <c r="BB10" s="16">
        <f>'ответы команд'!CZ10</f>
        <v>1</v>
      </c>
      <c r="BC10" s="16">
        <f>'ответы команд'!DB10</f>
        <v>2</v>
      </c>
      <c r="BD10" s="16">
        <f>'ответы команд'!DD10</f>
        <v>0</v>
      </c>
      <c r="BE10" s="16">
        <f>'ответы команд'!DF10</f>
        <v>0</v>
      </c>
      <c r="BF10" s="16">
        <f>'ответы команд'!DG10</f>
        <v>2</v>
      </c>
      <c r="BG10" s="16">
        <f>'ответы команд'!DI10</f>
        <v>1</v>
      </c>
      <c r="BH10" s="16">
        <f>'ответы команд'!DK10</f>
        <v>1</v>
      </c>
      <c r="BI10" s="16">
        <f>'ответы команд'!DM10</f>
        <v>1</v>
      </c>
      <c r="BJ10" s="16">
        <f>'ответы команд'!DO10</f>
        <v>1</v>
      </c>
      <c r="BK10" s="16">
        <f>'ответы команд'!DQ10</f>
        <v>1</v>
      </c>
      <c r="BL10" s="16">
        <f>'ответы команд'!DS10</f>
        <v>1</v>
      </c>
      <c r="BM10" s="16">
        <f>'ответы команд'!DU10</f>
        <v>1</v>
      </c>
      <c r="BN10" s="16">
        <f>'ответы команд'!DW10</f>
        <v>1</v>
      </c>
      <c r="BO10" s="16">
        <f>'ответы команд'!DY10</f>
        <v>1</v>
      </c>
      <c r="BP10" s="16">
        <f>'ответы команд'!EA10</f>
        <v>1</v>
      </c>
      <c r="BQ10" s="16">
        <f>'ответы команд'!EB10</f>
        <v>10</v>
      </c>
      <c r="BR10" s="16">
        <f>'ответы команд'!ED10</f>
        <v>1</v>
      </c>
      <c r="BS10" s="16">
        <f>'ответы команд'!EF10</f>
        <v>1</v>
      </c>
      <c r="BT10" s="16">
        <f>'ответы команд'!EH10</f>
        <v>1</v>
      </c>
      <c r="BU10" s="16">
        <f>'ответы команд'!EI10</f>
        <v>3</v>
      </c>
      <c r="BV10" s="50">
        <f>'ответы команд'!EJ10</f>
        <v>0</v>
      </c>
    </row>
    <row r="11" spans="1:75" s="9" customFormat="1" ht="27.6" customHeight="1" thickTop="1" thickBot="1" x14ac:dyDescent="0.3">
      <c r="A11" s="94">
        <v>7</v>
      </c>
      <c r="B11" s="94" t="s">
        <v>52</v>
      </c>
      <c r="C11" s="15">
        <f t="shared" si="0"/>
        <v>27</v>
      </c>
      <c r="D11" s="16">
        <f>'ответы команд'!E11</f>
        <v>11</v>
      </c>
      <c r="E11" s="16">
        <f>'ответы команд'!G11</f>
        <v>0</v>
      </c>
      <c r="F11" s="16">
        <f>'ответы команд'!I11</f>
        <v>1</v>
      </c>
      <c r="G11" s="16" t="str">
        <f>'ответы команд'!K11</f>
        <v/>
      </c>
      <c r="H11" s="16">
        <f>'ответы команд'!M11</f>
        <v>0</v>
      </c>
      <c r="I11" s="16">
        <f>'ответы команд'!O11</f>
        <v>0</v>
      </c>
      <c r="J11" s="16">
        <f>'ответы команд'!Q11</f>
        <v>2</v>
      </c>
      <c r="K11" s="16">
        <f>'ответы команд'!S11</f>
        <v>0</v>
      </c>
      <c r="L11" s="16">
        <f>'ответы команд'!U11</f>
        <v>0</v>
      </c>
      <c r="M11" s="16">
        <f>'ответы команд'!W11</f>
        <v>13</v>
      </c>
      <c r="N11" s="16">
        <f>'ответы команд'!Y11</f>
        <v>1</v>
      </c>
      <c r="O11" s="16" t="str">
        <f>'ответы команд'!AA11</f>
        <v/>
      </c>
      <c r="P11" s="16" t="str">
        <f>'ответы команд'!AC11</f>
        <v/>
      </c>
      <c r="Q11" s="16" t="str">
        <f>'ответы команд'!AE11</f>
        <v/>
      </c>
      <c r="R11" s="16">
        <f>'ответы команд'!AG11</f>
        <v>1</v>
      </c>
      <c r="S11" s="16">
        <f>'ответы команд'!AI11</f>
        <v>1</v>
      </c>
      <c r="T11" s="16">
        <f>'ответы команд'!AK11</f>
        <v>0</v>
      </c>
      <c r="U11" s="16">
        <f>'ответы команд'!AM11</f>
        <v>1</v>
      </c>
      <c r="V11" s="16">
        <f>'ответы команд'!AO11</f>
        <v>1</v>
      </c>
      <c r="W11" s="16" t="str">
        <f>'ответы команд'!AQ11</f>
        <v/>
      </c>
      <c r="X11" s="16">
        <f>'ответы команд'!AR11</f>
        <v>5</v>
      </c>
      <c r="Y11" s="16" t="str">
        <f>'ответы команд'!AT11</f>
        <v/>
      </c>
      <c r="Z11" s="16" t="str">
        <f>'ответы команд'!AV11</f>
        <v/>
      </c>
      <c r="AA11" s="16">
        <f>'ответы команд'!AX11</f>
        <v>1</v>
      </c>
      <c r="AB11" s="16">
        <f>'ответы команд'!AZ11</f>
        <v>1</v>
      </c>
      <c r="AC11" s="16" t="str">
        <f>'ответы команд'!BB11</f>
        <v/>
      </c>
      <c r="AD11" s="16">
        <f>'ответы команд'!BD11</f>
        <v>1</v>
      </c>
      <c r="AE11" s="16" t="str">
        <f>'ответы команд'!BF11</f>
        <v/>
      </c>
      <c r="AF11" s="16">
        <f>'ответы команд'!BH11</f>
        <v>1</v>
      </c>
      <c r="AG11" s="16">
        <f>'ответы команд'!BJ11</f>
        <v>1</v>
      </c>
      <c r="AH11" s="16">
        <f>'ответы команд'!BL11</f>
        <v>0</v>
      </c>
      <c r="AI11" s="16">
        <f>'ответы команд'!BM11</f>
        <v>5</v>
      </c>
      <c r="AJ11" s="16" t="str">
        <f>'ответы команд'!BO11</f>
        <v/>
      </c>
      <c r="AK11" s="16" t="str">
        <f>'ответы команд'!BQ11</f>
        <v/>
      </c>
      <c r="AL11" s="16" t="str">
        <f>'ответы команд'!BS11</f>
        <v/>
      </c>
      <c r="AM11" s="16" t="str">
        <f>'ответы команд'!BU11</f>
        <v/>
      </c>
      <c r="AN11" s="16">
        <f>'ответы команд'!BW11</f>
        <v>1</v>
      </c>
      <c r="AO11" s="16">
        <f>'ответы команд'!BX11</f>
        <v>1</v>
      </c>
      <c r="AP11" s="16" t="str">
        <f>'ответы команд'!CA11</f>
        <v/>
      </c>
      <c r="AQ11" s="16" t="str">
        <f>'ответы команд'!CD11</f>
        <v/>
      </c>
      <c r="AR11" s="16" t="str">
        <f>'ответы команд'!CG11</f>
        <v/>
      </c>
      <c r="AS11" s="16" t="str">
        <f>'ответы команд'!CI11</f>
        <v/>
      </c>
      <c r="AT11" s="16">
        <f>'ответы команд'!CK11</f>
        <v>0</v>
      </c>
      <c r="AU11" s="16">
        <f>'ответы команд'!CM11</f>
        <v>0</v>
      </c>
      <c r="AV11" s="16">
        <f>'ответы команд'!CO11</f>
        <v>1</v>
      </c>
      <c r="AW11" s="16" t="str">
        <f>'ответы команд'!CQ11</f>
        <v/>
      </c>
      <c r="AX11" s="16">
        <f>'ответы команд'!CS11</f>
        <v>0</v>
      </c>
      <c r="AY11" s="16">
        <f>'ответы команд'!CU11</f>
        <v>0</v>
      </c>
      <c r="AZ11" s="16" t="str">
        <f>'ответы команд'!CW11</f>
        <v/>
      </c>
      <c r="BA11" s="16">
        <f>'ответы команд'!CY11</f>
        <v>0</v>
      </c>
      <c r="BB11" s="16">
        <f>'ответы команд'!CZ11</f>
        <v>1</v>
      </c>
      <c r="BC11" s="16">
        <f>'ответы команд'!DB11</f>
        <v>2</v>
      </c>
      <c r="BD11" s="16">
        <f>'ответы команд'!DD11</f>
        <v>0</v>
      </c>
      <c r="BE11" s="16">
        <f>'ответы команд'!DF11</f>
        <v>0</v>
      </c>
      <c r="BF11" s="16">
        <f>'ответы команд'!DG11</f>
        <v>2</v>
      </c>
      <c r="BG11" s="16">
        <f>'ответы команд'!DI11</f>
        <v>1</v>
      </c>
      <c r="BH11" s="16">
        <f>'ответы команд'!DK11</f>
        <v>1</v>
      </c>
      <c r="BI11" s="16">
        <f>'ответы команд'!DM11</f>
        <v>1</v>
      </c>
      <c r="BJ11" s="16">
        <f>'ответы команд'!DO11</f>
        <v>1</v>
      </c>
      <c r="BK11" s="16">
        <f>'ответы команд'!DQ11</f>
        <v>1</v>
      </c>
      <c r="BL11" s="16">
        <f>'ответы команд'!DS11</f>
        <v>1</v>
      </c>
      <c r="BM11" s="16">
        <f>'ответы команд'!DU11</f>
        <v>1</v>
      </c>
      <c r="BN11" s="16">
        <f>'ответы команд'!DW11</f>
        <v>1</v>
      </c>
      <c r="BO11" s="16">
        <f>'ответы команд'!DY11</f>
        <v>1</v>
      </c>
      <c r="BP11" s="16">
        <f>'ответы команд'!EA11</f>
        <v>1</v>
      </c>
      <c r="BQ11" s="16">
        <f>'ответы команд'!EB11</f>
        <v>10</v>
      </c>
      <c r="BR11" s="16">
        <f>'ответы команд'!ED11</f>
        <v>1</v>
      </c>
      <c r="BS11" s="16">
        <f>'ответы команд'!EF11</f>
        <v>1</v>
      </c>
      <c r="BT11" s="16">
        <f>'ответы команд'!EH11</f>
        <v>1</v>
      </c>
      <c r="BU11" s="16">
        <f>'ответы команд'!EI11</f>
        <v>3</v>
      </c>
      <c r="BV11" s="50">
        <f>'ответы команд'!EJ11</f>
        <v>0</v>
      </c>
    </row>
    <row r="12" spans="1:75" s="9" customFormat="1" ht="27.6" customHeight="1" thickTop="1" thickBot="1" x14ac:dyDescent="0.3">
      <c r="A12" s="95">
        <v>8</v>
      </c>
      <c r="B12" s="95" t="s">
        <v>120</v>
      </c>
      <c r="C12" s="18">
        <f t="shared" si="0"/>
        <v>26</v>
      </c>
      <c r="D12" s="16">
        <f>'ответы команд'!E12</f>
        <v>11</v>
      </c>
      <c r="E12" s="16">
        <f>'ответы команд'!G12</f>
        <v>0</v>
      </c>
      <c r="F12" s="16">
        <f>'ответы команд'!I12</f>
        <v>0</v>
      </c>
      <c r="G12" s="16">
        <f>'ответы команд'!K12</f>
        <v>1</v>
      </c>
      <c r="H12" s="16">
        <f>'ответы команд'!M12</f>
        <v>0</v>
      </c>
      <c r="I12" s="16">
        <f>'ответы команд'!O12</f>
        <v>0</v>
      </c>
      <c r="J12" s="16">
        <f>'ответы команд'!Q12</f>
        <v>0</v>
      </c>
      <c r="K12" s="16">
        <f>'ответы команд'!S12</f>
        <v>0</v>
      </c>
      <c r="L12" s="16">
        <f>'ответы команд'!U12</f>
        <v>3</v>
      </c>
      <c r="M12" s="16">
        <f>'ответы команд'!W12</f>
        <v>12</v>
      </c>
      <c r="N12" s="16">
        <f>'ответы команд'!Y12</f>
        <v>1</v>
      </c>
      <c r="O12" s="16" t="str">
        <f>'ответы команд'!AA12</f>
        <v/>
      </c>
      <c r="P12" s="16">
        <f>'ответы команд'!AC12</f>
        <v>0</v>
      </c>
      <c r="Q12" s="16" t="str">
        <f>'ответы команд'!AE12</f>
        <v/>
      </c>
      <c r="R12" s="16">
        <f>'ответы команд'!AG12</f>
        <v>1</v>
      </c>
      <c r="S12" s="16">
        <f>'ответы команд'!AI12</f>
        <v>1</v>
      </c>
      <c r="T12" s="16">
        <f>'ответы команд'!AK12</f>
        <v>1</v>
      </c>
      <c r="U12" s="16">
        <f>'ответы команд'!AM12</f>
        <v>1</v>
      </c>
      <c r="V12" s="16">
        <f>'ответы команд'!AO12</f>
        <v>1</v>
      </c>
      <c r="W12" s="16">
        <f>'ответы команд'!AQ12</f>
        <v>0</v>
      </c>
      <c r="X12" s="16">
        <f>'ответы команд'!AR12</f>
        <v>6</v>
      </c>
      <c r="Y12" s="16">
        <f>'ответы команд'!AT12</f>
        <v>1</v>
      </c>
      <c r="Z12" s="16">
        <f>'ответы команд'!AV12</f>
        <v>0</v>
      </c>
      <c r="AA12" s="16">
        <f>'ответы команд'!AX12</f>
        <v>0</v>
      </c>
      <c r="AB12" s="16">
        <f>'ответы команд'!AZ12</f>
        <v>1</v>
      </c>
      <c r="AC12" s="16">
        <f>'ответы команд'!BB12</f>
        <v>0</v>
      </c>
      <c r="AD12" s="16">
        <f>'ответы команд'!BD12</f>
        <v>1</v>
      </c>
      <c r="AE12" s="16" t="str">
        <f>'ответы команд'!BF12</f>
        <v/>
      </c>
      <c r="AF12" s="16">
        <f>'ответы команд'!BH12</f>
        <v>0</v>
      </c>
      <c r="AG12" s="16">
        <f>'ответы команд'!BJ12</f>
        <v>1</v>
      </c>
      <c r="AH12" s="16" t="str">
        <f>'ответы команд'!BL12</f>
        <v/>
      </c>
      <c r="AI12" s="16">
        <f>'ответы команд'!BM12</f>
        <v>4</v>
      </c>
      <c r="AJ12" s="16">
        <f>'ответы команд'!BO12</f>
        <v>0</v>
      </c>
      <c r="AK12" s="16">
        <f>'ответы команд'!BQ12</f>
        <v>1</v>
      </c>
      <c r="AL12" s="16">
        <f>'ответы команд'!BS12</f>
        <v>0</v>
      </c>
      <c r="AM12" s="16" t="str">
        <f>'ответы команд'!BU12</f>
        <v/>
      </c>
      <c r="AN12" s="16">
        <f>'ответы команд'!BW12</f>
        <v>0</v>
      </c>
      <c r="AO12" s="16">
        <f>'ответы команд'!BX12</f>
        <v>1</v>
      </c>
      <c r="AP12" s="16" t="str">
        <f>'ответы команд'!CA12</f>
        <v/>
      </c>
      <c r="AQ12" s="16" t="str">
        <f>'ответы команд'!CD12</f>
        <v/>
      </c>
      <c r="AR12" s="16" t="str">
        <f>'ответы команд'!CG12</f>
        <v/>
      </c>
      <c r="AS12" s="16" t="str">
        <f>'ответы команд'!CI12</f>
        <v/>
      </c>
      <c r="AT12" s="16">
        <f>'ответы команд'!CK12</f>
        <v>0</v>
      </c>
      <c r="AU12" s="16">
        <f>'ответы команд'!CM12</f>
        <v>0</v>
      </c>
      <c r="AV12" s="16" t="str">
        <f>'ответы команд'!CO12</f>
        <v/>
      </c>
      <c r="AW12" s="16" t="str">
        <f>'ответы команд'!CQ12</f>
        <v/>
      </c>
      <c r="AX12" s="16" t="str">
        <f>'ответы команд'!CS12</f>
        <v/>
      </c>
      <c r="AY12" s="16">
        <f>'ответы команд'!CU12</f>
        <v>0</v>
      </c>
      <c r="AZ12" s="16">
        <f>'ответы команд'!CW12</f>
        <v>0</v>
      </c>
      <c r="BA12" s="16">
        <f>'ответы команд'!CY12</f>
        <v>0</v>
      </c>
      <c r="BB12" s="16">
        <f>'ответы команд'!CZ12</f>
        <v>0</v>
      </c>
      <c r="BC12" s="16">
        <f>'ответы команд'!DB12</f>
        <v>0</v>
      </c>
      <c r="BD12" s="16">
        <f>'ответы команд'!DD12</f>
        <v>0</v>
      </c>
      <c r="BE12" s="16">
        <f>'ответы команд'!DF12</f>
        <v>0</v>
      </c>
      <c r="BF12" s="16">
        <f>'ответы команд'!DG12</f>
        <v>0</v>
      </c>
      <c r="BG12" s="16">
        <f>'ответы команд'!DI12</f>
        <v>1</v>
      </c>
      <c r="BH12" s="16">
        <f>'ответы команд'!DK12</f>
        <v>1</v>
      </c>
      <c r="BI12" s="16">
        <f>'ответы команд'!DM12</f>
        <v>1</v>
      </c>
      <c r="BJ12" s="16" t="str">
        <f>'ответы команд'!DO12</f>
        <v/>
      </c>
      <c r="BK12" s="16">
        <f>'ответы команд'!DQ12</f>
        <v>1</v>
      </c>
      <c r="BL12" s="16">
        <f>'ответы команд'!DS12</f>
        <v>1</v>
      </c>
      <c r="BM12" s="16">
        <f>'ответы команд'!DU12</f>
        <v>1</v>
      </c>
      <c r="BN12" s="16">
        <f>'ответы команд'!DW12</f>
        <v>1</v>
      </c>
      <c r="BO12" s="16">
        <f>'ответы команд'!DY12</f>
        <v>1</v>
      </c>
      <c r="BP12" s="16">
        <f>'ответы команд'!EA12</f>
        <v>1</v>
      </c>
      <c r="BQ12" s="16">
        <f>'ответы команд'!EB12</f>
        <v>9</v>
      </c>
      <c r="BR12" s="16">
        <f>'ответы команд'!ED12</f>
        <v>1</v>
      </c>
      <c r="BS12" s="16">
        <f>'ответы команд'!EF12</f>
        <v>1</v>
      </c>
      <c r="BT12" s="16">
        <f>'ответы команд'!EH12</f>
        <v>1</v>
      </c>
      <c r="BU12" s="16">
        <f>'ответы команд'!EI12</f>
        <v>3</v>
      </c>
      <c r="BV12" s="50">
        <f>'ответы команд'!EJ12</f>
        <v>-1</v>
      </c>
      <c r="BW12" s="9" t="s">
        <v>642</v>
      </c>
    </row>
    <row r="13" spans="1:75" s="9" customFormat="1" ht="27.6" customHeight="1" thickTop="1" thickBot="1" x14ac:dyDescent="0.3">
      <c r="A13" s="94">
        <v>9</v>
      </c>
      <c r="B13" s="94" t="s">
        <v>42</v>
      </c>
      <c r="C13" s="15">
        <f t="shared" si="0"/>
        <v>37</v>
      </c>
      <c r="D13" s="16">
        <f>'ответы команд'!E13</f>
        <v>15</v>
      </c>
      <c r="E13" s="16">
        <f>'ответы команд'!G13</f>
        <v>6</v>
      </c>
      <c r="F13" s="16">
        <f>'ответы команд'!I13</f>
        <v>0</v>
      </c>
      <c r="G13" s="16">
        <f>'ответы команд'!K13</f>
        <v>1</v>
      </c>
      <c r="H13" s="16">
        <f>'ответы команд'!M13</f>
        <v>0</v>
      </c>
      <c r="I13" s="16">
        <f>'ответы команд'!O13</f>
        <v>0</v>
      </c>
      <c r="J13" s="16">
        <f>'ответы команд'!Q13</f>
        <v>2</v>
      </c>
      <c r="K13" s="16">
        <f>'ответы команд'!S13</f>
        <v>0</v>
      </c>
      <c r="L13" s="16">
        <f>'ответы команд'!U13</f>
        <v>0</v>
      </c>
      <c r="M13" s="16">
        <f>'ответы команд'!W13</f>
        <v>13</v>
      </c>
      <c r="N13" s="16">
        <f>'ответы команд'!Y13</f>
        <v>1</v>
      </c>
      <c r="O13" s="16">
        <f>'ответы команд'!AA13</f>
        <v>0</v>
      </c>
      <c r="P13" s="16">
        <f>'ответы команд'!AC13</f>
        <v>1</v>
      </c>
      <c r="Q13" s="16">
        <f>'ответы команд'!AE13</f>
        <v>0</v>
      </c>
      <c r="R13" s="16">
        <f>'ответы команд'!AG13</f>
        <v>1</v>
      </c>
      <c r="S13" s="16">
        <f>'ответы команд'!AI13</f>
        <v>1</v>
      </c>
      <c r="T13" s="16">
        <f>'ответы команд'!AK13</f>
        <v>0</v>
      </c>
      <c r="U13" s="16">
        <f>'ответы команд'!AM13</f>
        <v>1</v>
      </c>
      <c r="V13" s="16">
        <f>'ответы команд'!AO13</f>
        <v>1</v>
      </c>
      <c r="W13" s="16">
        <f>'ответы команд'!AQ13</f>
        <v>1</v>
      </c>
      <c r="X13" s="16">
        <f>'ответы команд'!AR13</f>
        <v>7</v>
      </c>
      <c r="Y13" s="16">
        <f>'ответы команд'!AT13</f>
        <v>1</v>
      </c>
      <c r="Z13" s="16">
        <f>'ответы команд'!AV13</f>
        <v>0</v>
      </c>
      <c r="AA13" s="16">
        <f>'ответы команд'!AX13</f>
        <v>0</v>
      </c>
      <c r="AB13" s="16">
        <f>'ответы команд'!AZ13</f>
        <v>1</v>
      </c>
      <c r="AC13" s="16">
        <f>'ответы команд'!BB13</f>
        <v>0</v>
      </c>
      <c r="AD13" s="16">
        <f>'ответы команд'!BD13</f>
        <v>1</v>
      </c>
      <c r="AE13" s="16">
        <f>'ответы команд'!BF13</f>
        <v>0</v>
      </c>
      <c r="AF13" s="16">
        <f>'ответы команд'!BH13</f>
        <v>1</v>
      </c>
      <c r="AG13" s="16">
        <f>'ответы команд'!BJ13</f>
        <v>1</v>
      </c>
      <c r="AH13" s="16">
        <f>'ответы команд'!BL13</f>
        <v>1</v>
      </c>
      <c r="AI13" s="16">
        <f>'ответы команд'!BM13</f>
        <v>6</v>
      </c>
      <c r="AJ13" s="16">
        <f>'ответы команд'!BO13</f>
        <v>1</v>
      </c>
      <c r="AK13" s="16">
        <f>'ответы команд'!BQ13</f>
        <v>0</v>
      </c>
      <c r="AL13" s="16">
        <f>'ответы команд'!BS13</f>
        <v>0</v>
      </c>
      <c r="AM13" s="16">
        <f>'ответы команд'!BU13</f>
        <v>0</v>
      </c>
      <c r="AN13" s="16">
        <f>'ответы команд'!BW13</f>
        <v>1</v>
      </c>
      <c r="AO13" s="16">
        <f>'ответы команд'!BX13</f>
        <v>2</v>
      </c>
      <c r="AP13" s="16">
        <f>'ответы команд'!CA13</f>
        <v>2</v>
      </c>
      <c r="AQ13" s="16">
        <f>'ответы команд'!CD13</f>
        <v>2</v>
      </c>
      <c r="AR13" s="16">
        <f>'ответы команд'!CG13</f>
        <v>2</v>
      </c>
      <c r="AS13" s="16">
        <f>'ответы команд'!CI13</f>
        <v>6</v>
      </c>
      <c r="AT13" s="16">
        <f>'ответы команд'!CK13</f>
        <v>0</v>
      </c>
      <c r="AU13" s="16">
        <f>'ответы команд'!CM13</f>
        <v>0</v>
      </c>
      <c r="AV13" s="16">
        <f>'ответы команд'!CO13</f>
        <v>0</v>
      </c>
      <c r="AW13" s="16">
        <f>'ответы команд'!CQ13</f>
        <v>0</v>
      </c>
      <c r="AX13" s="16">
        <f>'ответы команд'!CS13</f>
        <v>0</v>
      </c>
      <c r="AY13" s="16">
        <f>'ответы команд'!CU13</f>
        <v>0</v>
      </c>
      <c r="AZ13" s="16">
        <f>'ответы команд'!CW13</f>
        <v>0</v>
      </c>
      <c r="BA13" s="16">
        <f>'ответы команд'!CY13</f>
        <v>0</v>
      </c>
      <c r="BB13" s="16">
        <f>'ответы команд'!CZ13</f>
        <v>0</v>
      </c>
      <c r="BC13" s="16">
        <f>'ответы команд'!DB13</f>
        <v>2</v>
      </c>
      <c r="BD13" s="16">
        <f>'ответы команд'!DD13</f>
        <v>0</v>
      </c>
      <c r="BE13" s="16">
        <f>'ответы команд'!DF13</f>
        <v>0</v>
      </c>
      <c r="BF13" s="16">
        <f>'ответы команд'!DG13</f>
        <v>2</v>
      </c>
      <c r="BG13" s="16">
        <f>'ответы команд'!DI13</f>
        <v>1</v>
      </c>
      <c r="BH13" s="16">
        <f>'ответы команд'!DK13</f>
        <v>1</v>
      </c>
      <c r="BI13" s="16">
        <f>'ответы команд'!DM13</f>
        <v>1</v>
      </c>
      <c r="BJ13" s="16">
        <f>'ответы команд'!DO13</f>
        <v>1</v>
      </c>
      <c r="BK13" s="16">
        <f>'ответы команд'!DQ13</f>
        <v>1</v>
      </c>
      <c r="BL13" s="16">
        <f>'ответы команд'!DS13</f>
        <v>1</v>
      </c>
      <c r="BM13" s="16">
        <f>'ответы команд'!DU13</f>
        <v>1</v>
      </c>
      <c r="BN13" s="16">
        <f>'ответы команд'!DW13</f>
        <v>1</v>
      </c>
      <c r="BO13" s="16">
        <f>'ответы команд'!DY13</f>
        <v>1</v>
      </c>
      <c r="BP13" s="16">
        <f>'ответы команд'!EA13</f>
        <v>1</v>
      </c>
      <c r="BQ13" s="16">
        <f>'ответы команд'!EB13</f>
        <v>10</v>
      </c>
      <c r="BR13" s="16">
        <f>'ответы команд'!ED13</f>
        <v>1</v>
      </c>
      <c r="BS13" s="16">
        <f>'ответы команд'!EF13</f>
        <v>1</v>
      </c>
      <c r="BT13" s="16">
        <f>'ответы команд'!EH13</f>
        <v>1</v>
      </c>
      <c r="BU13" s="16">
        <f>'ответы команд'!EI13</f>
        <v>3</v>
      </c>
      <c r="BV13" s="50">
        <f>'ответы команд'!EJ13</f>
        <v>0</v>
      </c>
    </row>
    <row r="14" spans="1:75" s="9" customFormat="1" ht="27.6" customHeight="1" thickTop="1" thickBot="1" x14ac:dyDescent="0.3">
      <c r="A14" s="95">
        <v>10</v>
      </c>
      <c r="B14" s="95" t="s">
        <v>123</v>
      </c>
      <c r="C14" s="18">
        <f t="shared" si="0"/>
        <v>15</v>
      </c>
      <c r="D14" s="16">
        <f>'ответы команд'!E14</f>
        <v>3</v>
      </c>
      <c r="E14" s="16">
        <f>'ответы команд'!G14</f>
        <v>0</v>
      </c>
      <c r="F14" s="16">
        <f>'ответы команд'!I14</f>
        <v>1</v>
      </c>
      <c r="G14" s="16" t="str">
        <f>'ответы команд'!K14</f>
        <v/>
      </c>
      <c r="H14" s="16" t="str">
        <f>'ответы команд'!M14</f>
        <v/>
      </c>
      <c r="I14" s="16" t="str">
        <f>'ответы команд'!O14</f>
        <v/>
      </c>
      <c r="J14" s="16">
        <f>'ответы команд'!Q14</f>
        <v>4</v>
      </c>
      <c r="K14" s="16" t="str">
        <f>'ответы команд'!S14</f>
        <v/>
      </c>
      <c r="L14" s="16" t="str">
        <f>'ответы команд'!U14</f>
        <v/>
      </c>
      <c r="M14" s="16">
        <f>'ответы команд'!W14</f>
        <v>7</v>
      </c>
      <c r="N14" s="16">
        <f>'ответы команд'!Y14</f>
        <v>1</v>
      </c>
      <c r="O14" s="16">
        <f>'ответы команд'!AA14</f>
        <v>0</v>
      </c>
      <c r="P14" s="16">
        <f>'ответы команд'!AC14</f>
        <v>0</v>
      </c>
      <c r="Q14" s="16" t="str">
        <f>'ответы команд'!AE14</f>
        <v/>
      </c>
      <c r="R14" s="16">
        <f>'ответы команд'!AG14</f>
        <v>1</v>
      </c>
      <c r="S14" s="16" t="str">
        <f>'ответы команд'!AI14</f>
        <v/>
      </c>
      <c r="T14" s="16">
        <f>'ответы команд'!AK14</f>
        <v>0</v>
      </c>
      <c r="U14" s="16">
        <f>'ответы команд'!AM14</f>
        <v>1</v>
      </c>
      <c r="V14" s="16" t="str">
        <f>'ответы команд'!AO14</f>
        <v/>
      </c>
      <c r="W14" s="16">
        <f>'ответы команд'!AQ14</f>
        <v>0</v>
      </c>
      <c r="X14" s="16">
        <f>'ответы команд'!AR14</f>
        <v>3</v>
      </c>
      <c r="Y14" s="16" t="str">
        <f>'ответы команд'!AT14</f>
        <v/>
      </c>
      <c r="Z14" s="16" t="str">
        <f>'ответы команд'!AV14</f>
        <v/>
      </c>
      <c r="AA14" s="16" t="str">
        <f>'ответы команд'!AX14</f>
        <v/>
      </c>
      <c r="AB14" s="16">
        <f>'ответы команд'!AZ14</f>
        <v>0</v>
      </c>
      <c r="AC14" s="16" t="str">
        <f>'ответы команд'!BB14</f>
        <v/>
      </c>
      <c r="AD14" s="16" t="str">
        <f>'ответы команд'!BD14</f>
        <v/>
      </c>
      <c r="AE14" s="16">
        <f>'ответы команд'!BF14</f>
        <v>0</v>
      </c>
      <c r="AF14" s="16" t="str">
        <f>'ответы команд'!BH14</f>
        <v/>
      </c>
      <c r="AG14" s="16" t="str">
        <f>'ответы команд'!BJ14</f>
        <v/>
      </c>
      <c r="AH14" s="16" t="str">
        <f>'ответы команд'!BL14</f>
        <v/>
      </c>
      <c r="AI14" s="16">
        <f>'ответы команд'!BM14</f>
        <v>0</v>
      </c>
      <c r="AJ14" s="16" t="str">
        <f>'ответы команд'!BO14</f>
        <v/>
      </c>
      <c r="AK14" s="16" t="str">
        <f>'ответы команд'!BQ14</f>
        <v/>
      </c>
      <c r="AL14" s="16" t="str">
        <f>'ответы команд'!BS14</f>
        <v/>
      </c>
      <c r="AM14" s="16" t="str">
        <f>'ответы команд'!BU14</f>
        <v/>
      </c>
      <c r="AN14" s="16" t="str">
        <f>'ответы команд'!BW14</f>
        <v/>
      </c>
      <c r="AO14" s="16" t="str">
        <f>'ответы команд'!BX14</f>
        <v/>
      </c>
      <c r="AP14" s="16" t="str">
        <f>'ответы команд'!CA14</f>
        <v/>
      </c>
      <c r="AQ14" s="16" t="str">
        <f>'ответы команд'!CD14</f>
        <v/>
      </c>
      <c r="AR14" s="16" t="str">
        <f>'ответы команд'!CG14</f>
        <v/>
      </c>
      <c r="AS14" s="16" t="str">
        <f>'ответы команд'!CI14</f>
        <v/>
      </c>
      <c r="AT14" s="16">
        <f>'ответы команд'!CK14</f>
        <v>0</v>
      </c>
      <c r="AU14" s="16">
        <f>'ответы команд'!CM14</f>
        <v>1</v>
      </c>
      <c r="AV14" s="16">
        <f>'ответы команд'!CO14</f>
        <v>0</v>
      </c>
      <c r="AW14" s="16" t="str">
        <f>'ответы команд'!CQ14</f>
        <v/>
      </c>
      <c r="AX14" s="16">
        <f>'ответы команд'!CS14</f>
        <v>0</v>
      </c>
      <c r="AY14" s="16" t="str">
        <f>'ответы команд'!CU14</f>
        <v/>
      </c>
      <c r="AZ14" s="16" t="str">
        <f>'ответы команд'!CW14</f>
        <v/>
      </c>
      <c r="BA14" s="16" t="str">
        <f>'ответы команд'!CY14</f>
        <v/>
      </c>
      <c r="BB14" s="16">
        <f>'ответы команд'!CZ14</f>
        <v>1</v>
      </c>
      <c r="BC14" s="16">
        <f>'ответы команд'!DB14</f>
        <v>2</v>
      </c>
      <c r="BD14" s="16">
        <f>'ответы команд'!DD14</f>
        <v>2</v>
      </c>
      <c r="BE14" s="16">
        <f>'ответы команд'!DF14</f>
        <v>0</v>
      </c>
      <c r="BF14" s="16">
        <f>'ответы команд'!DG14</f>
        <v>4</v>
      </c>
      <c r="BG14" s="16">
        <f>'ответы команд'!DI14</f>
        <v>1</v>
      </c>
      <c r="BH14" s="16" t="str">
        <f>'ответы команд'!DK14</f>
        <v/>
      </c>
      <c r="BI14" s="16">
        <f>'ответы команд'!DM14</f>
        <v>1</v>
      </c>
      <c r="BJ14" s="16">
        <f>'ответы команд'!DO14</f>
        <v>1</v>
      </c>
      <c r="BK14" s="16">
        <f>'ответы команд'!DQ14</f>
        <v>1</v>
      </c>
      <c r="BL14" s="16" t="str">
        <f>'ответы команд'!DS14</f>
        <v/>
      </c>
      <c r="BM14" s="16">
        <f>'ответы команд'!DU14</f>
        <v>1</v>
      </c>
      <c r="BN14" s="16" t="str">
        <f>'ответы команд'!DW14</f>
        <v/>
      </c>
      <c r="BO14" s="16" t="str">
        <f>'ответы команд'!DY14</f>
        <v/>
      </c>
      <c r="BP14" s="16">
        <f>'ответы команд'!EA14</f>
        <v>1</v>
      </c>
      <c r="BQ14" s="16">
        <f>'ответы команд'!EB14</f>
        <v>6</v>
      </c>
      <c r="BR14" s="16">
        <f>'ответы команд'!ED14</f>
        <v>1</v>
      </c>
      <c r="BS14" s="16" t="str">
        <f>'ответы команд'!EF14</f>
        <v/>
      </c>
      <c r="BT14" s="16" t="str">
        <f>'ответы команд'!EH14</f>
        <v/>
      </c>
      <c r="BU14" s="16">
        <f>'ответы команд'!EI14</f>
        <v>1</v>
      </c>
      <c r="BV14" s="50">
        <f>'ответы команд'!EJ14</f>
        <v>0</v>
      </c>
    </row>
    <row r="15" spans="1:75" s="9" customFormat="1" ht="27.6" customHeight="1" thickTop="1" thickBot="1" x14ac:dyDescent="0.3">
      <c r="A15" s="94">
        <v>11</v>
      </c>
      <c r="B15" s="94" t="s">
        <v>216</v>
      </c>
      <c r="C15" s="15">
        <f t="shared" si="0"/>
        <v>18</v>
      </c>
      <c r="D15" s="16">
        <f>'ответы команд'!E15</f>
        <v>8</v>
      </c>
      <c r="E15" s="16">
        <f>'ответы команд'!G15</f>
        <v>4</v>
      </c>
      <c r="F15" s="16">
        <f>'ответы команд'!I15</f>
        <v>1</v>
      </c>
      <c r="G15" s="16" t="str">
        <f>'ответы команд'!K15</f>
        <v/>
      </c>
      <c r="H15" s="16">
        <f>'ответы команд'!M15</f>
        <v>0</v>
      </c>
      <c r="I15" s="16" t="str">
        <f>'ответы команд'!O15</f>
        <v/>
      </c>
      <c r="J15" s="16">
        <f>'ответы команд'!Q15</f>
        <v>2</v>
      </c>
      <c r="K15" s="16" t="str">
        <f>'ответы команд'!S15</f>
        <v/>
      </c>
      <c r="L15" s="16">
        <f>'ответы команд'!U15</f>
        <v>3</v>
      </c>
      <c r="M15" s="16">
        <f>'ответы команд'!W15</f>
        <v>0</v>
      </c>
      <c r="N15" s="16">
        <f>'ответы команд'!Y15</f>
        <v>1</v>
      </c>
      <c r="O15" s="16" t="str">
        <f>'ответы команд'!AA15</f>
        <v/>
      </c>
      <c r="P15" s="16">
        <f>'ответы команд'!AC15</f>
        <v>0</v>
      </c>
      <c r="Q15" s="16" t="str">
        <f>'ответы команд'!AE15</f>
        <v/>
      </c>
      <c r="R15" s="16">
        <f>'ответы команд'!AG15</f>
        <v>1</v>
      </c>
      <c r="S15" s="16" t="str">
        <f>'ответы команд'!AI15</f>
        <v/>
      </c>
      <c r="T15" s="16" t="str">
        <f>'ответы команд'!AK15</f>
        <v/>
      </c>
      <c r="U15" s="16">
        <f>'ответы команд'!AM15</f>
        <v>1</v>
      </c>
      <c r="V15" s="16">
        <f>'ответы команд'!AO15</f>
        <v>1</v>
      </c>
      <c r="W15" s="16" t="str">
        <f>'ответы команд'!AQ15</f>
        <v/>
      </c>
      <c r="X15" s="16">
        <f>'ответы команд'!AR15</f>
        <v>4</v>
      </c>
      <c r="Y15" s="16" t="str">
        <f>'ответы команд'!AT15</f>
        <v/>
      </c>
      <c r="Z15" s="16" t="str">
        <f>'ответы команд'!AV15</f>
        <v/>
      </c>
      <c r="AA15" s="16" t="str">
        <f>'ответы команд'!AX15</f>
        <v/>
      </c>
      <c r="AB15" s="16">
        <f>'ответы команд'!AZ15</f>
        <v>1</v>
      </c>
      <c r="AC15" s="16" t="str">
        <f>'ответы команд'!BB15</f>
        <v/>
      </c>
      <c r="AD15" s="16" t="str">
        <f>'ответы команд'!BD15</f>
        <v/>
      </c>
      <c r="AE15" s="16" t="str">
        <f>'ответы команд'!BF15</f>
        <v/>
      </c>
      <c r="AF15" s="16" t="str">
        <f>'ответы команд'!BH15</f>
        <v/>
      </c>
      <c r="AG15" s="16">
        <f>'ответы команд'!BJ15</f>
        <v>1</v>
      </c>
      <c r="AH15" s="16" t="str">
        <f>'ответы команд'!BL15</f>
        <v/>
      </c>
      <c r="AI15" s="16">
        <f>'ответы команд'!BM15</f>
        <v>2</v>
      </c>
      <c r="AJ15" s="16">
        <f>'ответы команд'!BO15</f>
        <v>1</v>
      </c>
      <c r="AK15" s="16">
        <f>'ответы команд'!BQ15</f>
        <v>1</v>
      </c>
      <c r="AL15" s="16">
        <f>'ответы команд'!BS15</f>
        <v>0</v>
      </c>
      <c r="AM15" s="16" t="str">
        <f>'ответы команд'!BU15</f>
        <v/>
      </c>
      <c r="AN15" s="16" t="str">
        <f>'ответы команд'!BW15</f>
        <v/>
      </c>
      <c r="AO15" s="16">
        <f>'ответы команд'!BX15</f>
        <v>2</v>
      </c>
      <c r="AP15" s="16">
        <f>'ответы команд'!CA15</f>
        <v>2</v>
      </c>
      <c r="AQ15" s="16">
        <f>'ответы команд'!CD15</f>
        <v>1</v>
      </c>
      <c r="AR15" s="16">
        <f>'ответы команд'!CG15</f>
        <v>1</v>
      </c>
      <c r="AS15" s="16">
        <f>'ответы команд'!CI15</f>
        <v>4</v>
      </c>
      <c r="AT15" s="16">
        <f>'ответы команд'!CK15</f>
        <v>0</v>
      </c>
      <c r="AU15" s="16">
        <f>'ответы команд'!CM15</f>
        <v>0</v>
      </c>
      <c r="AV15" s="16" t="str">
        <f>'ответы команд'!CO15</f>
        <v/>
      </c>
      <c r="AW15" s="16" t="str">
        <f>'ответы команд'!CQ15</f>
        <v/>
      </c>
      <c r="AX15" s="16" t="str">
        <f>'ответы команд'!CS15</f>
        <v/>
      </c>
      <c r="AY15" s="16" t="str">
        <f>'ответы команд'!CU15</f>
        <v/>
      </c>
      <c r="AZ15" s="16" t="str">
        <f>'ответы команд'!CW15</f>
        <v/>
      </c>
      <c r="BA15" s="16">
        <f>'ответы команд'!CY15</f>
        <v>1</v>
      </c>
      <c r="BB15" s="16">
        <f>'ответы команд'!CZ15</f>
        <v>1</v>
      </c>
      <c r="BC15" s="16">
        <f>'ответы команд'!DB15</f>
        <v>2</v>
      </c>
      <c r="BD15" s="16" t="str">
        <f>'ответы команд'!DD15</f>
        <v/>
      </c>
      <c r="BE15" s="16" t="str">
        <f>'ответы команд'!DF15</f>
        <v/>
      </c>
      <c r="BF15" s="16">
        <f>'ответы команд'!DG15</f>
        <v>2</v>
      </c>
      <c r="BG15" s="16" t="str">
        <f>'ответы команд'!DI15</f>
        <v/>
      </c>
      <c r="BH15" s="16" t="str">
        <f>'ответы команд'!DK15</f>
        <v/>
      </c>
      <c r="BI15" s="16" t="str">
        <f>'ответы команд'!DM15</f>
        <v/>
      </c>
      <c r="BJ15" s="16" t="str">
        <f>'ответы команд'!DO15</f>
        <v/>
      </c>
      <c r="BK15" s="16" t="str">
        <f>'ответы команд'!DQ15</f>
        <v/>
      </c>
      <c r="BL15" s="16" t="str">
        <f>'ответы команд'!DS15</f>
        <v/>
      </c>
      <c r="BM15" s="16" t="str">
        <f>'ответы команд'!DU15</f>
        <v/>
      </c>
      <c r="BN15" s="16" t="str">
        <f>'ответы команд'!DW15</f>
        <v/>
      </c>
      <c r="BO15" s="16" t="str">
        <f>'ответы команд'!DY15</f>
        <v/>
      </c>
      <c r="BP15" s="16" t="str">
        <f>'ответы команд'!EA15</f>
        <v/>
      </c>
      <c r="BQ15" s="16" t="str">
        <f>'ответы команд'!EB15</f>
        <v/>
      </c>
      <c r="BR15" s="16" t="str">
        <f>'ответы команд'!ED15</f>
        <v/>
      </c>
      <c r="BS15" s="16" t="str">
        <f>'ответы команд'!EF15</f>
        <v/>
      </c>
      <c r="BT15" s="16" t="str">
        <f>'ответы команд'!EH15</f>
        <v/>
      </c>
      <c r="BU15" s="16" t="str">
        <f>'ответы команд'!EI15</f>
        <v/>
      </c>
      <c r="BV15" s="50">
        <f>'ответы команд'!EJ15</f>
        <v>0</v>
      </c>
    </row>
    <row r="16" spans="1:75" s="9" customFormat="1" ht="27.6" customHeight="1" thickTop="1" thickBot="1" x14ac:dyDescent="0.3">
      <c r="A16" s="95">
        <v>12</v>
      </c>
      <c r="B16" s="95" t="s">
        <v>218</v>
      </c>
      <c r="C16" s="18">
        <f t="shared" si="0"/>
        <v>47</v>
      </c>
      <c r="D16" s="16">
        <f>'ответы команд'!E16</f>
        <v>16</v>
      </c>
      <c r="E16" s="16">
        <f>'ответы команд'!G16</f>
        <v>6</v>
      </c>
      <c r="F16" s="16">
        <f>'ответы команд'!I16</f>
        <v>0</v>
      </c>
      <c r="G16" s="16">
        <f>'ответы команд'!K16</f>
        <v>1</v>
      </c>
      <c r="H16" s="16">
        <f>'ответы команд'!M16</f>
        <v>1</v>
      </c>
      <c r="I16" s="16">
        <f>'ответы команд'!O16</f>
        <v>3</v>
      </c>
      <c r="J16" s="16">
        <f>'ответы команд'!Q16</f>
        <v>4</v>
      </c>
      <c r="K16" s="16" t="str">
        <f>'ответы команд'!S16</f>
        <v/>
      </c>
      <c r="L16" s="16">
        <f>'ответы команд'!U16</f>
        <v>3</v>
      </c>
      <c r="M16" s="16">
        <f>'ответы команд'!W16</f>
        <v>13</v>
      </c>
      <c r="N16" s="16">
        <f>'ответы команд'!Y16</f>
        <v>1</v>
      </c>
      <c r="O16" s="16">
        <f>'ответы команд'!AA16</f>
        <v>1</v>
      </c>
      <c r="P16" s="16">
        <f>'ответы команд'!AC16</f>
        <v>1</v>
      </c>
      <c r="Q16" s="16">
        <f>'ответы команд'!AE16</f>
        <v>1</v>
      </c>
      <c r="R16" s="16">
        <f>'ответы команд'!AG16</f>
        <v>1</v>
      </c>
      <c r="S16" s="16">
        <f>'ответы команд'!AI16</f>
        <v>1</v>
      </c>
      <c r="T16" s="16" t="str">
        <f>'ответы команд'!AK16</f>
        <v/>
      </c>
      <c r="U16" s="16">
        <f>'ответы команд'!AM16</f>
        <v>1</v>
      </c>
      <c r="V16" s="16">
        <f>'ответы команд'!AO16</f>
        <v>1</v>
      </c>
      <c r="W16" s="16">
        <f>'ответы команд'!AQ16</f>
        <v>0</v>
      </c>
      <c r="X16" s="16">
        <f>'ответы команд'!AR16</f>
        <v>8</v>
      </c>
      <c r="Y16" s="16">
        <f>'ответы команд'!AT16</f>
        <v>1</v>
      </c>
      <c r="Z16" s="16">
        <f>'ответы команд'!AV16</f>
        <v>0</v>
      </c>
      <c r="AA16" s="16">
        <f>'ответы команд'!AX16</f>
        <v>1</v>
      </c>
      <c r="AB16" s="16">
        <f>'ответы команд'!AZ16</f>
        <v>1</v>
      </c>
      <c r="AC16" s="16">
        <f>'ответы команд'!BB16</f>
        <v>0</v>
      </c>
      <c r="AD16" s="16">
        <f>'ответы команд'!BD16</f>
        <v>1</v>
      </c>
      <c r="AE16" s="16" t="str">
        <f>'ответы команд'!BF16</f>
        <v/>
      </c>
      <c r="AF16" s="16">
        <f>'ответы команд'!BH16</f>
        <v>1</v>
      </c>
      <c r="AG16" s="16">
        <f>'ответы команд'!BJ16</f>
        <v>1</v>
      </c>
      <c r="AH16" s="16">
        <f>'ответы команд'!BL16</f>
        <v>1</v>
      </c>
      <c r="AI16" s="16">
        <f>'ответы команд'!BM16</f>
        <v>7</v>
      </c>
      <c r="AJ16" s="16">
        <f>'ответы команд'!BO16</f>
        <v>1</v>
      </c>
      <c r="AK16" s="16">
        <f>'ответы команд'!BQ16</f>
        <v>0</v>
      </c>
      <c r="AL16" s="16">
        <f>'ответы команд'!BS16</f>
        <v>0</v>
      </c>
      <c r="AM16" s="16" t="str">
        <f>'ответы команд'!BU16</f>
        <v/>
      </c>
      <c r="AN16" s="16" t="str">
        <f>'ответы команд'!BW16</f>
        <v/>
      </c>
      <c r="AO16" s="16">
        <f>'ответы команд'!BX16</f>
        <v>1</v>
      </c>
      <c r="AP16" s="16">
        <f>'ответы команд'!CA16</f>
        <v>2</v>
      </c>
      <c r="AQ16" s="16">
        <f>'ответы команд'!CD16</f>
        <v>2</v>
      </c>
      <c r="AR16" s="16">
        <f>'ответы команд'!CG16</f>
        <v>2</v>
      </c>
      <c r="AS16" s="16">
        <f>'ответы команд'!CI16</f>
        <v>6</v>
      </c>
      <c r="AT16" s="16">
        <f>'ответы команд'!CK16</f>
        <v>0</v>
      </c>
      <c r="AU16" s="16">
        <f>'ответы команд'!CM16</f>
        <v>0</v>
      </c>
      <c r="AV16" s="16" t="str">
        <f>'ответы команд'!CO16</f>
        <v/>
      </c>
      <c r="AW16" s="16" t="str">
        <f>'ответы команд'!CQ16</f>
        <v/>
      </c>
      <c r="AX16" s="16">
        <f>'ответы команд'!CS16</f>
        <v>0</v>
      </c>
      <c r="AY16" s="16">
        <f>'ответы команд'!CU16</f>
        <v>0</v>
      </c>
      <c r="AZ16" s="16">
        <f>'ответы команд'!CW16</f>
        <v>0</v>
      </c>
      <c r="BA16" s="16">
        <f>'ответы команд'!CY16</f>
        <v>0</v>
      </c>
      <c r="BB16" s="16">
        <f>'ответы команд'!CZ16</f>
        <v>0</v>
      </c>
      <c r="BC16" s="16">
        <f>'ответы команд'!DB16</f>
        <v>2</v>
      </c>
      <c r="BD16" s="16">
        <f>'ответы команд'!DD16</f>
        <v>2</v>
      </c>
      <c r="BE16" s="16">
        <f>'ответы команд'!DF16</f>
        <v>0</v>
      </c>
      <c r="BF16" s="16">
        <f>'ответы команд'!DG16</f>
        <v>4</v>
      </c>
      <c r="BG16" s="16">
        <f>'ответы команд'!DI16</f>
        <v>1</v>
      </c>
      <c r="BH16" s="16">
        <f>'ответы команд'!DK16</f>
        <v>1</v>
      </c>
      <c r="BI16" s="16">
        <f>'ответы команд'!DM16</f>
        <v>1</v>
      </c>
      <c r="BJ16" s="16">
        <f>'ответы команд'!DO16</f>
        <v>1</v>
      </c>
      <c r="BK16" s="16">
        <f>'ответы команд'!DQ16</f>
        <v>1</v>
      </c>
      <c r="BL16" s="16">
        <f>'ответы команд'!DS16</f>
        <v>1</v>
      </c>
      <c r="BM16" s="16">
        <f>'ответы команд'!DU16</f>
        <v>1</v>
      </c>
      <c r="BN16" s="16">
        <f>'ответы команд'!DW16</f>
        <v>1</v>
      </c>
      <c r="BO16" s="16">
        <f>'ответы команд'!DY16</f>
        <v>1</v>
      </c>
      <c r="BP16" s="16">
        <f>'ответы команд'!EA16</f>
        <v>1</v>
      </c>
      <c r="BQ16" s="16">
        <f>'ответы команд'!EB16</f>
        <v>10</v>
      </c>
      <c r="BR16" s="16">
        <f>'ответы команд'!ED16</f>
        <v>1</v>
      </c>
      <c r="BS16" s="16">
        <f>'ответы команд'!EF16</f>
        <v>1</v>
      </c>
      <c r="BT16" s="16">
        <f>'ответы команд'!EH16</f>
        <v>1</v>
      </c>
      <c r="BU16" s="16">
        <f>'ответы команд'!EI16</f>
        <v>3</v>
      </c>
      <c r="BV16" s="50">
        <f>'ответы команд'!EJ16</f>
        <v>0</v>
      </c>
    </row>
    <row r="17" spans="1:75" s="9" customFormat="1" ht="27.6" customHeight="1" thickTop="1" thickBot="1" x14ac:dyDescent="0.3">
      <c r="A17" s="94">
        <v>13</v>
      </c>
      <c r="B17" s="94" t="s">
        <v>95</v>
      </c>
      <c r="C17" s="15">
        <f t="shared" si="0"/>
        <v>25</v>
      </c>
      <c r="D17" s="16">
        <f>'ответы команд'!E17</f>
        <v>10</v>
      </c>
      <c r="E17" s="16">
        <f>'ответы команд'!G17</f>
        <v>0</v>
      </c>
      <c r="F17" s="16">
        <f>'ответы команд'!I17</f>
        <v>0</v>
      </c>
      <c r="G17" s="16">
        <f>'ответы команд'!K17</f>
        <v>0</v>
      </c>
      <c r="H17" s="16">
        <f>'ответы команд'!M17</f>
        <v>0</v>
      </c>
      <c r="I17" s="16">
        <f>'ответы команд'!O17</f>
        <v>0</v>
      </c>
      <c r="J17" s="16">
        <f>'ответы команд'!Q17</f>
        <v>0</v>
      </c>
      <c r="K17" s="16">
        <f>'ответы команд'!S17</f>
        <v>0</v>
      </c>
      <c r="L17" s="16">
        <f>'ответы команд'!U17</f>
        <v>3</v>
      </c>
      <c r="M17" s="16">
        <f>'ответы команд'!W17</f>
        <v>13</v>
      </c>
      <c r="N17" s="16">
        <f>'ответы команд'!Y17</f>
        <v>1</v>
      </c>
      <c r="O17" s="16">
        <f>'ответы команд'!AA17</f>
        <v>0</v>
      </c>
      <c r="P17" s="16">
        <f>'ответы команд'!AC17</f>
        <v>1</v>
      </c>
      <c r="Q17" s="16">
        <f>'ответы команд'!AE17</f>
        <v>0</v>
      </c>
      <c r="R17" s="16">
        <f>'ответы команд'!AG17</f>
        <v>1</v>
      </c>
      <c r="S17" s="16" t="str">
        <f>'ответы команд'!AI17</f>
        <v/>
      </c>
      <c r="T17" s="16">
        <f>'ответы команд'!AK17</f>
        <v>0</v>
      </c>
      <c r="U17" s="16">
        <f>'ответы команд'!AM17</f>
        <v>1</v>
      </c>
      <c r="V17" s="16">
        <f>'ответы команд'!AO17</f>
        <v>1</v>
      </c>
      <c r="W17" s="16" t="str">
        <f>'ответы команд'!AQ17</f>
        <v/>
      </c>
      <c r="X17" s="16">
        <f>'ответы команд'!AR17</f>
        <v>5</v>
      </c>
      <c r="Y17" s="16">
        <f>'ответы команд'!AT17</f>
        <v>0</v>
      </c>
      <c r="Z17" s="16" t="str">
        <f>'ответы команд'!AV17</f>
        <v/>
      </c>
      <c r="AA17" s="16">
        <f>'ответы команд'!AX17</f>
        <v>1</v>
      </c>
      <c r="AB17" s="16">
        <f>'ответы команд'!AZ17</f>
        <v>1</v>
      </c>
      <c r="AC17" s="16" t="str">
        <f>'ответы команд'!BB17</f>
        <v/>
      </c>
      <c r="AD17" s="16" t="str">
        <f>'ответы команд'!BD17</f>
        <v/>
      </c>
      <c r="AE17" s="16">
        <f>'ответы команд'!BF17</f>
        <v>0</v>
      </c>
      <c r="AF17" s="16" t="str">
        <f>'ответы команд'!BH17</f>
        <v/>
      </c>
      <c r="AG17" s="16">
        <f>'ответы команд'!BJ17</f>
        <v>1</v>
      </c>
      <c r="AH17" s="16">
        <f>'ответы команд'!BL17</f>
        <v>1</v>
      </c>
      <c r="AI17" s="16">
        <f>'ответы команд'!BM17</f>
        <v>4</v>
      </c>
      <c r="AJ17" s="16">
        <f>'ответы команд'!BO17</f>
        <v>1</v>
      </c>
      <c r="AK17" s="16" t="str">
        <f>'ответы команд'!BQ17</f>
        <v/>
      </c>
      <c r="AL17" s="16">
        <f>'ответы команд'!BS17</f>
        <v>0</v>
      </c>
      <c r="AM17" s="16">
        <f>'ответы команд'!BU17</f>
        <v>0</v>
      </c>
      <c r="AN17" s="16">
        <f>'ответы команд'!BW17</f>
        <v>0</v>
      </c>
      <c r="AO17" s="16">
        <f>'ответы команд'!BX17</f>
        <v>1</v>
      </c>
      <c r="AP17" s="16" t="str">
        <f>'ответы команд'!CA17</f>
        <v/>
      </c>
      <c r="AQ17" s="16" t="str">
        <f>'ответы команд'!CD17</f>
        <v/>
      </c>
      <c r="AR17" s="16" t="str">
        <f>'ответы команд'!CG17</f>
        <v/>
      </c>
      <c r="AS17" s="16" t="str">
        <f>'ответы команд'!CI17</f>
        <v/>
      </c>
      <c r="AT17" s="16">
        <f>'ответы команд'!CK17</f>
        <v>0</v>
      </c>
      <c r="AU17" s="16">
        <f>'ответы команд'!CM17</f>
        <v>0</v>
      </c>
      <c r="AV17" s="16" t="str">
        <f>'ответы команд'!CO17</f>
        <v/>
      </c>
      <c r="AW17" s="16">
        <f>'ответы команд'!CQ17</f>
        <v>0</v>
      </c>
      <c r="AX17" s="16" t="str">
        <f>'ответы команд'!CS17</f>
        <v/>
      </c>
      <c r="AY17" s="16">
        <f>'ответы команд'!CU17</f>
        <v>0</v>
      </c>
      <c r="AZ17" s="16" t="str">
        <f>'ответы команд'!CW17</f>
        <v/>
      </c>
      <c r="BA17" s="16" t="str">
        <f>'ответы команд'!CY17</f>
        <v/>
      </c>
      <c r="BB17" s="16">
        <f>'ответы команд'!CZ17</f>
        <v>0</v>
      </c>
      <c r="BC17" s="16" t="str">
        <f>'ответы команд'!DB17</f>
        <v/>
      </c>
      <c r="BD17" s="16" t="str">
        <f>'ответы команд'!DD17</f>
        <v/>
      </c>
      <c r="BE17" s="16" t="str">
        <f>'ответы команд'!DF17</f>
        <v/>
      </c>
      <c r="BF17" s="16" t="str">
        <f>'ответы команд'!DG17</f>
        <v/>
      </c>
      <c r="BG17" s="16">
        <f>'ответы команд'!DI17</f>
        <v>1</v>
      </c>
      <c r="BH17" s="16">
        <f>'ответы команд'!DK17</f>
        <v>1</v>
      </c>
      <c r="BI17" s="16">
        <f>'ответы команд'!DM17</f>
        <v>1</v>
      </c>
      <c r="BJ17" s="16">
        <f>'ответы команд'!DO17</f>
        <v>1</v>
      </c>
      <c r="BK17" s="16">
        <f>'ответы команд'!DQ17</f>
        <v>1</v>
      </c>
      <c r="BL17" s="16">
        <f>'ответы команд'!DS17</f>
        <v>1</v>
      </c>
      <c r="BM17" s="16">
        <f>'ответы команд'!DU17</f>
        <v>1</v>
      </c>
      <c r="BN17" s="16">
        <f>'ответы команд'!DW17</f>
        <v>1</v>
      </c>
      <c r="BO17" s="16">
        <f>'ответы команд'!DY17</f>
        <v>1</v>
      </c>
      <c r="BP17" s="16">
        <f>'ответы команд'!EA17</f>
        <v>1</v>
      </c>
      <c r="BQ17" s="16">
        <f>'ответы команд'!EB17</f>
        <v>10</v>
      </c>
      <c r="BR17" s="16">
        <f>'ответы команд'!ED17</f>
        <v>1</v>
      </c>
      <c r="BS17" s="16">
        <f>'ответы команд'!EF17</f>
        <v>1</v>
      </c>
      <c r="BT17" s="16">
        <f>'ответы команд'!EH17</f>
        <v>1</v>
      </c>
      <c r="BU17" s="16">
        <f>'ответы команд'!EI17</f>
        <v>3</v>
      </c>
      <c r="BV17" s="50">
        <f>'ответы команд'!EJ17</f>
        <v>-1</v>
      </c>
      <c r="BW17" s="9" t="s">
        <v>643</v>
      </c>
    </row>
    <row r="18" spans="1:75" s="9" customFormat="1" ht="27.6" customHeight="1" thickTop="1" thickBot="1" x14ac:dyDescent="0.3">
      <c r="A18" s="95">
        <v>14</v>
      </c>
      <c r="B18" s="95" t="s">
        <v>57</v>
      </c>
      <c r="C18" s="18">
        <f t="shared" si="0"/>
        <v>34</v>
      </c>
      <c r="D18" s="16">
        <f>'ответы команд'!E18</f>
        <v>13</v>
      </c>
      <c r="E18" s="16">
        <f>'ответы команд'!G18</f>
        <v>6</v>
      </c>
      <c r="F18" s="16">
        <f>'ответы команд'!I18</f>
        <v>0</v>
      </c>
      <c r="G18" s="16">
        <f>'ответы команд'!K18</f>
        <v>0</v>
      </c>
      <c r="H18" s="16">
        <f>'ответы команд'!M18</f>
        <v>0</v>
      </c>
      <c r="I18" s="16" t="str">
        <f>'ответы команд'!O18</f>
        <v/>
      </c>
      <c r="J18" s="16">
        <f>'ответы команд'!Q18</f>
        <v>2</v>
      </c>
      <c r="K18" s="16">
        <f>'ответы команд'!S18</f>
        <v>0</v>
      </c>
      <c r="L18" s="16">
        <f>'ответы команд'!U18</f>
        <v>0</v>
      </c>
      <c r="M18" s="16">
        <f>'ответы команд'!W18</f>
        <v>13</v>
      </c>
      <c r="N18" s="16">
        <f>'ответы команд'!Y18</f>
        <v>1</v>
      </c>
      <c r="O18" s="16">
        <f>'ответы команд'!AA18</f>
        <v>0</v>
      </c>
      <c r="P18" s="16">
        <f>'ответы команд'!AC18</f>
        <v>0</v>
      </c>
      <c r="Q18" s="16">
        <f>'ответы команд'!AE18</f>
        <v>1</v>
      </c>
      <c r="R18" s="16">
        <f>'ответы команд'!AG18</f>
        <v>1</v>
      </c>
      <c r="S18" s="16">
        <f>'ответы команд'!AI18</f>
        <v>1</v>
      </c>
      <c r="T18" s="16">
        <f>'ответы команд'!AK18</f>
        <v>0</v>
      </c>
      <c r="U18" s="16">
        <f>'ответы команд'!AM18</f>
        <v>1</v>
      </c>
      <c r="V18" s="16">
        <f>'ответы команд'!AO18</f>
        <v>1</v>
      </c>
      <c r="W18" s="16">
        <f>'ответы команд'!AQ18</f>
        <v>0</v>
      </c>
      <c r="X18" s="16">
        <f>'ответы команд'!AR18</f>
        <v>6</v>
      </c>
      <c r="Y18" s="16">
        <f>'ответы команд'!AT18</f>
        <v>1</v>
      </c>
      <c r="Z18" s="16">
        <f>'ответы команд'!AV18</f>
        <v>0</v>
      </c>
      <c r="AA18" s="16">
        <f>'ответы команд'!AX18</f>
        <v>0</v>
      </c>
      <c r="AB18" s="16">
        <f>'ответы команд'!AZ18</f>
        <v>1</v>
      </c>
      <c r="AC18" s="16">
        <f>'ответы команд'!BB18</f>
        <v>1</v>
      </c>
      <c r="AD18" s="16">
        <f>'ответы команд'!BD18</f>
        <v>1</v>
      </c>
      <c r="AE18" s="16">
        <f>'ответы команд'!BF18</f>
        <v>0</v>
      </c>
      <c r="AF18" s="16">
        <f>'ответы команд'!BH18</f>
        <v>1</v>
      </c>
      <c r="AG18" s="16">
        <f>'ответы команд'!BJ18</f>
        <v>1</v>
      </c>
      <c r="AH18" s="16">
        <f>'ответы команд'!BL18</f>
        <v>0</v>
      </c>
      <c r="AI18" s="16">
        <f>'ответы команд'!BM18</f>
        <v>6</v>
      </c>
      <c r="AJ18" s="16">
        <f>'ответы команд'!BO18</f>
        <v>1</v>
      </c>
      <c r="AK18" s="16">
        <f>'ответы команд'!BQ18</f>
        <v>0</v>
      </c>
      <c r="AL18" s="16">
        <f>'ответы команд'!BS18</f>
        <v>0</v>
      </c>
      <c r="AM18" s="16">
        <f>'ответы команд'!BU18</f>
        <v>0</v>
      </c>
      <c r="AN18" s="16">
        <f>'ответы команд'!BW18</f>
        <v>0</v>
      </c>
      <c r="AO18" s="16">
        <f>'ответы команд'!BX18</f>
        <v>1</v>
      </c>
      <c r="AP18" s="16">
        <f>'ответы команд'!CA18</f>
        <v>2</v>
      </c>
      <c r="AQ18" s="16">
        <f>'ответы команд'!CD18</f>
        <v>2</v>
      </c>
      <c r="AR18" s="16">
        <f>'ответы команд'!CG18</f>
        <v>2</v>
      </c>
      <c r="AS18" s="16">
        <f>'ответы команд'!CI18</f>
        <v>6</v>
      </c>
      <c r="AT18" s="16">
        <f>'ответы команд'!CK18</f>
        <v>0</v>
      </c>
      <c r="AU18" s="16">
        <f>'ответы команд'!CM18</f>
        <v>0</v>
      </c>
      <c r="AV18" s="16">
        <f>'ответы команд'!CO18</f>
        <v>0</v>
      </c>
      <c r="AW18" s="16" t="str">
        <f>'ответы команд'!CQ18</f>
        <v/>
      </c>
      <c r="AX18" s="16">
        <f>'ответы команд'!CS18</f>
        <v>0</v>
      </c>
      <c r="AY18" s="16">
        <f>'ответы команд'!CU18</f>
        <v>0</v>
      </c>
      <c r="AZ18" s="16" t="str">
        <f>'ответы команд'!CW18</f>
        <v/>
      </c>
      <c r="BA18" s="16">
        <f>'ответы команд'!CY18</f>
        <v>0</v>
      </c>
      <c r="BB18" s="16">
        <f>'ответы команд'!CZ18</f>
        <v>0</v>
      </c>
      <c r="BC18" s="16">
        <f>'ответы команд'!DB18</f>
        <v>0</v>
      </c>
      <c r="BD18" s="16">
        <f>'ответы команд'!DD18</f>
        <v>2</v>
      </c>
      <c r="BE18" s="16">
        <f>'ответы команд'!DF18</f>
        <v>0</v>
      </c>
      <c r="BF18" s="16">
        <f>'ответы команд'!DG18</f>
        <v>2</v>
      </c>
      <c r="BG18" s="16">
        <f>'ответы команд'!DI18</f>
        <v>1</v>
      </c>
      <c r="BH18" s="16">
        <f>'ответы команд'!DK18</f>
        <v>1</v>
      </c>
      <c r="BI18" s="16">
        <f>'ответы команд'!DM18</f>
        <v>1</v>
      </c>
      <c r="BJ18" s="16">
        <f>'ответы команд'!DO18</f>
        <v>1</v>
      </c>
      <c r="BK18" s="16">
        <f>'ответы команд'!DQ18</f>
        <v>1</v>
      </c>
      <c r="BL18" s="16">
        <f>'ответы команд'!DS18</f>
        <v>1</v>
      </c>
      <c r="BM18" s="16">
        <f>'ответы команд'!DU18</f>
        <v>1</v>
      </c>
      <c r="BN18" s="16">
        <f>'ответы команд'!DW18</f>
        <v>1</v>
      </c>
      <c r="BO18" s="16">
        <f>'ответы команд'!DY18</f>
        <v>1</v>
      </c>
      <c r="BP18" s="16">
        <f>'ответы команд'!EA18</f>
        <v>1</v>
      </c>
      <c r="BQ18" s="16">
        <f>'ответы команд'!EB18</f>
        <v>10</v>
      </c>
      <c r="BR18" s="16">
        <f>'ответы команд'!ED18</f>
        <v>1</v>
      </c>
      <c r="BS18" s="16">
        <f>'ответы команд'!EF18</f>
        <v>1</v>
      </c>
      <c r="BT18" s="16">
        <f>'ответы команд'!EH18</f>
        <v>1</v>
      </c>
      <c r="BU18" s="16">
        <f>'ответы команд'!EI18</f>
        <v>3</v>
      </c>
      <c r="BV18" s="50">
        <f>'ответы команд'!EJ18</f>
        <v>0</v>
      </c>
    </row>
    <row r="19" spans="1:75" s="9" customFormat="1" ht="27.6" customHeight="1" thickTop="1" thickBot="1" x14ac:dyDescent="0.3">
      <c r="A19" s="94">
        <v>15</v>
      </c>
      <c r="B19" s="94" t="s">
        <v>129</v>
      </c>
      <c r="C19" s="15">
        <f t="shared" si="0"/>
        <v>27</v>
      </c>
      <c r="D19" s="16">
        <f>'ответы команд'!E19</f>
        <v>12</v>
      </c>
      <c r="E19" s="16">
        <f>'ответы команд'!G19</f>
        <v>6</v>
      </c>
      <c r="F19" s="16">
        <f>'ответы команд'!I19</f>
        <v>0</v>
      </c>
      <c r="G19" s="16">
        <f>'ответы команд'!K19</f>
        <v>0</v>
      </c>
      <c r="H19" s="16">
        <f>'ответы команд'!M19</f>
        <v>0</v>
      </c>
      <c r="I19" s="16">
        <f>'ответы команд'!O19</f>
        <v>0</v>
      </c>
      <c r="J19" s="16">
        <f>'ответы команд'!Q19</f>
        <v>0</v>
      </c>
      <c r="K19" s="16" t="str">
        <f>'ответы команд'!S19</f>
        <v/>
      </c>
      <c r="L19" s="16">
        <f>'ответы команд'!U19</f>
        <v>3</v>
      </c>
      <c r="M19" s="16">
        <f>'ответы команд'!W19</f>
        <v>7</v>
      </c>
      <c r="N19" s="16">
        <f>'ответы команд'!Y19</f>
        <v>1</v>
      </c>
      <c r="O19" s="16">
        <f>'ответы команд'!AA19</f>
        <v>0</v>
      </c>
      <c r="P19" s="16">
        <f>'ответы команд'!AC19</f>
        <v>0</v>
      </c>
      <c r="Q19" s="16">
        <f>'ответы команд'!AE19</f>
        <v>0</v>
      </c>
      <c r="R19" s="16">
        <f>'ответы команд'!AG19</f>
        <v>1</v>
      </c>
      <c r="S19" s="16">
        <f>'ответы команд'!AI19</f>
        <v>1</v>
      </c>
      <c r="T19" s="16">
        <f>'ответы команд'!AK19</f>
        <v>0</v>
      </c>
      <c r="U19" s="16">
        <f>'ответы команд'!AM19</f>
        <v>1</v>
      </c>
      <c r="V19" s="16">
        <f>'ответы команд'!AO19</f>
        <v>1</v>
      </c>
      <c r="W19" s="16">
        <f>'ответы команд'!AQ19</f>
        <v>1</v>
      </c>
      <c r="X19" s="16">
        <f>'ответы команд'!AR19</f>
        <v>6</v>
      </c>
      <c r="Y19" s="16">
        <f>'ответы команд'!AT19</f>
        <v>1</v>
      </c>
      <c r="Z19" s="16">
        <f>'ответы команд'!AV19</f>
        <v>0</v>
      </c>
      <c r="AA19" s="16" t="str">
        <f>'ответы команд'!AX19</f>
        <v/>
      </c>
      <c r="AB19" s="16">
        <f>'ответы команд'!AZ19</f>
        <v>1</v>
      </c>
      <c r="AC19" s="16">
        <f>'ответы команд'!BB19</f>
        <v>0</v>
      </c>
      <c r="AD19" s="16">
        <f>'ответы команд'!BD19</f>
        <v>1</v>
      </c>
      <c r="AE19" s="16" t="str">
        <f>'ответы команд'!BF19</f>
        <v/>
      </c>
      <c r="AF19" s="16" t="str">
        <f>'ответы команд'!BH19</f>
        <v/>
      </c>
      <c r="AG19" s="16">
        <f>'ответы команд'!BJ19</f>
        <v>1</v>
      </c>
      <c r="AH19" s="16" t="str">
        <f>'ответы команд'!BL19</f>
        <v/>
      </c>
      <c r="AI19" s="16">
        <f>'ответы команд'!BM19</f>
        <v>4</v>
      </c>
      <c r="AJ19" s="16">
        <f>'ответы команд'!BO19</f>
        <v>1</v>
      </c>
      <c r="AK19" s="16" t="str">
        <f>'ответы команд'!BQ19</f>
        <v/>
      </c>
      <c r="AL19" s="16">
        <f>'ответы команд'!BS19</f>
        <v>0</v>
      </c>
      <c r="AM19" s="16">
        <f>'ответы команд'!BU19</f>
        <v>1</v>
      </c>
      <c r="AN19" s="16" t="str">
        <f>'ответы команд'!BW19</f>
        <v/>
      </c>
      <c r="AO19" s="16">
        <f>'ответы команд'!BX19</f>
        <v>2</v>
      </c>
      <c r="AP19" s="16">
        <f>'ответы команд'!CA19</f>
        <v>2</v>
      </c>
      <c r="AQ19" s="16">
        <f>'ответы команд'!CD19</f>
        <v>2</v>
      </c>
      <c r="AR19" s="16">
        <f>'ответы команд'!CG19</f>
        <v>2</v>
      </c>
      <c r="AS19" s="16">
        <f>'ответы команд'!CI19</f>
        <v>6</v>
      </c>
      <c r="AT19" s="16">
        <f>'ответы команд'!CK19</f>
        <v>0</v>
      </c>
      <c r="AU19" s="16">
        <f>'ответы команд'!CM19</f>
        <v>0</v>
      </c>
      <c r="AV19" s="16" t="str">
        <f>'ответы команд'!CO19</f>
        <v/>
      </c>
      <c r="AW19" s="16" t="str">
        <f>'ответы команд'!CQ19</f>
        <v/>
      </c>
      <c r="AX19" s="16" t="str">
        <f>'ответы команд'!CS19</f>
        <v/>
      </c>
      <c r="AY19" s="16">
        <f>'ответы команд'!CU19</f>
        <v>0</v>
      </c>
      <c r="AZ19" s="16">
        <f>'ответы команд'!CW19</f>
        <v>0</v>
      </c>
      <c r="BA19" s="16" t="str">
        <f>'ответы команд'!CY19</f>
        <v/>
      </c>
      <c r="BB19" s="16">
        <f>'ответы команд'!CZ19</f>
        <v>0</v>
      </c>
      <c r="BC19" s="16">
        <f>'ответы команд'!DB19</f>
        <v>0</v>
      </c>
      <c r="BD19" s="16">
        <f>'ответы команд'!DD19</f>
        <v>0</v>
      </c>
      <c r="BE19" s="16">
        <f>'ответы команд'!DF19</f>
        <v>0</v>
      </c>
      <c r="BF19" s="16">
        <f>'ответы команд'!DG19</f>
        <v>0</v>
      </c>
      <c r="BG19" s="16">
        <f>'ответы команд'!DI19</f>
        <v>1</v>
      </c>
      <c r="BH19" s="16">
        <f>'ответы команд'!DK19</f>
        <v>1</v>
      </c>
      <c r="BI19" s="16" t="str">
        <f>'ответы команд'!DM19</f>
        <v/>
      </c>
      <c r="BJ19" s="16">
        <f>'ответы команд'!DO19</f>
        <v>1</v>
      </c>
      <c r="BK19" s="16" t="str">
        <f>'ответы команд'!DQ19</f>
        <v/>
      </c>
      <c r="BL19" s="16" t="str">
        <f>'ответы команд'!DS19</f>
        <v/>
      </c>
      <c r="BM19" s="16">
        <f>'ответы команд'!DU19</f>
        <v>1</v>
      </c>
      <c r="BN19" s="16" t="str">
        <f>'ответы команд'!DW19</f>
        <v/>
      </c>
      <c r="BO19" s="16">
        <f>'ответы команд'!DY19</f>
        <v>1</v>
      </c>
      <c r="BP19" s="16">
        <f>'ответы команд'!EA19</f>
        <v>1</v>
      </c>
      <c r="BQ19" s="16">
        <f>'ответы команд'!EB19</f>
        <v>6</v>
      </c>
      <c r="BR19" s="16" t="str">
        <f>'ответы команд'!ED19</f>
        <v/>
      </c>
      <c r="BS19" s="16">
        <f>'ответы команд'!EF19</f>
        <v>1</v>
      </c>
      <c r="BT19" s="16" t="str">
        <f>'ответы команд'!EH19</f>
        <v/>
      </c>
      <c r="BU19" s="16">
        <f>'ответы команд'!EI19</f>
        <v>1</v>
      </c>
      <c r="BV19" s="50">
        <f>'ответы команд'!EJ19</f>
        <v>-1</v>
      </c>
      <c r="BW19" s="9" t="s">
        <v>641</v>
      </c>
    </row>
    <row r="20" spans="1:75" s="9" customFormat="1" ht="27.6" customHeight="1" thickTop="1" thickBot="1" x14ac:dyDescent="0.3">
      <c r="A20" s="95">
        <v>16</v>
      </c>
      <c r="B20" s="95" t="s">
        <v>82</v>
      </c>
      <c r="C20" s="18">
        <f t="shared" si="0"/>
        <v>6</v>
      </c>
      <c r="D20" s="16">
        <f>'ответы команд'!E20</f>
        <v>6</v>
      </c>
      <c r="E20" s="16">
        <f>'ответы команд'!G20</f>
        <v>0</v>
      </c>
      <c r="F20" s="16">
        <f>'ответы команд'!I20</f>
        <v>0</v>
      </c>
      <c r="G20" s="16">
        <f>'ответы команд'!K20</f>
        <v>0</v>
      </c>
      <c r="H20" s="16">
        <f>'ответы команд'!M20</f>
        <v>0</v>
      </c>
      <c r="I20" s="16">
        <f>'ответы команд'!O20</f>
        <v>0</v>
      </c>
      <c r="J20" s="16">
        <f>'ответы команд'!Q20</f>
        <v>0</v>
      </c>
      <c r="K20" s="16" t="str">
        <f>'ответы команд'!S20</f>
        <v/>
      </c>
      <c r="L20" s="16">
        <f>'ответы команд'!U20</f>
        <v>0</v>
      </c>
      <c r="M20" s="16">
        <f>'ответы команд'!W20</f>
        <v>1</v>
      </c>
      <c r="N20" s="16">
        <f>'ответы команд'!Y20</f>
        <v>0</v>
      </c>
      <c r="O20" s="16">
        <f>'ответы команд'!AA20</f>
        <v>0</v>
      </c>
      <c r="P20" s="16">
        <f>'ответы команд'!AC20</f>
        <v>1</v>
      </c>
      <c r="Q20" s="16">
        <f>'ответы команд'!AE20</f>
        <v>0</v>
      </c>
      <c r="R20" s="16" t="str">
        <f>'ответы команд'!AG20</f>
        <v/>
      </c>
      <c r="S20" s="16">
        <f>'ответы команд'!AI20</f>
        <v>0</v>
      </c>
      <c r="T20" s="16">
        <f>'ответы команд'!AK20</f>
        <v>0</v>
      </c>
      <c r="U20" s="16">
        <f>'ответы команд'!AM20</f>
        <v>1</v>
      </c>
      <c r="V20" s="16" t="str">
        <f>'ответы команд'!AO20</f>
        <v/>
      </c>
      <c r="W20" s="16">
        <f>'ответы команд'!AQ20</f>
        <v>0</v>
      </c>
      <c r="X20" s="16">
        <f>'ответы команд'!AR20</f>
        <v>2</v>
      </c>
      <c r="Y20" s="16">
        <f>'ответы команд'!AT20</f>
        <v>1</v>
      </c>
      <c r="Z20" s="16">
        <f>'ответы команд'!AV20</f>
        <v>1</v>
      </c>
      <c r="AA20" s="16">
        <f>'ответы команд'!AX20</f>
        <v>0</v>
      </c>
      <c r="AB20" s="16">
        <f>'ответы команд'!AZ20</f>
        <v>1</v>
      </c>
      <c r="AC20" s="16" t="str">
        <f>'ответы команд'!BB20</f>
        <v/>
      </c>
      <c r="AD20" s="16">
        <f>'ответы команд'!BD20</f>
        <v>0</v>
      </c>
      <c r="AE20" s="16">
        <f>'ответы команд'!BF20</f>
        <v>0</v>
      </c>
      <c r="AF20" s="16" t="str">
        <f>'ответы команд'!BH20</f>
        <v/>
      </c>
      <c r="AG20" s="16">
        <f>'ответы команд'!BJ20</f>
        <v>1</v>
      </c>
      <c r="AH20" s="16" t="str">
        <f>'ответы команд'!BL20</f>
        <v/>
      </c>
      <c r="AI20" s="16">
        <f>'ответы команд'!BM20</f>
        <v>4</v>
      </c>
      <c r="AJ20" s="16" t="str">
        <f>'ответы команд'!BO20</f>
        <v/>
      </c>
      <c r="AK20" s="16" t="str">
        <f>'ответы команд'!BQ20</f>
        <v/>
      </c>
      <c r="AL20" s="16" t="str">
        <f>'ответы команд'!BS20</f>
        <v/>
      </c>
      <c r="AM20" s="16" t="str">
        <f>'ответы команд'!BU20</f>
        <v/>
      </c>
      <c r="AN20" s="16" t="str">
        <f>'ответы команд'!BW20</f>
        <v/>
      </c>
      <c r="AO20" s="16" t="str">
        <f>'ответы команд'!BX20</f>
        <v/>
      </c>
      <c r="AP20" s="16" t="str">
        <f>'ответы команд'!CA20</f>
        <v/>
      </c>
      <c r="AQ20" s="16" t="str">
        <f>'ответы команд'!CD20</f>
        <v/>
      </c>
      <c r="AR20" s="16" t="str">
        <f>'ответы команд'!CG20</f>
        <v/>
      </c>
      <c r="AS20" s="16" t="str">
        <f>'ответы команд'!CI20</f>
        <v/>
      </c>
      <c r="AT20" s="16">
        <f>'ответы команд'!CK20</f>
        <v>0</v>
      </c>
      <c r="AU20" s="16">
        <f>'ответы команд'!CM20</f>
        <v>0</v>
      </c>
      <c r="AV20" s="16">
        <f>'ответы команд'!CO20</f>
        <v>0</v>
      </c>
      <c r="AW20" s="16" t="str">
        <f>'ответы команд'!CQ20</f>
        <v/>
      </c>
      <c r="AX20" s="16">
        <f>'ответы команд'!CS20</f>
        <v>0</v>
      </c>
      <c r="AY20" s="16">
        <f>'ответы команд'!CU20</f>
        <v>0</v>
      </c>
      <c r="AZ20" s="16" t="str">
        <f>'ответы команд'!CW20</f>
        <v/>
      </c>
      <c r="BA20" s="16">
        <f>'ответы команд'!CY20</f>
        <v>0</v>
      </c>
      <c r="BB20" s="16">
        <f>'ответы команд'!CZ20</f>
        <v>0</v>
      </c>
      <c r="BC20" s="16" t="str">
        <f>'ответы команд'!DB20</f>
        <v/>
      </c>
      <c r="BD20" s="16" t="str">
        <f>'ответы команд'!DD20</f>
        <v/>
      </c>
      <c r="BE20" s="16" t="str">
        <f>'ответы команд'!DF20</f>
        <v/>
      </c>
      <c r="BF20" s="16" t="str">
        <f>'ответы команд'!DG20</f>
        <v/>
      </c>
      <c r="BG20" s="16" t="str">
        <f>'ответы команд'!DI20</f>
        <v/>
      </c>
      <c r="BH20" s="16">
        <f>'ответы команд'!DK20</f>
        <v>0</v>
      </c>
      <c r="BI20" s="16">
        <f>'ответы команд'!DM20</f>
        <v>0</v>
      </c>
      <c r="BJ20" s="16" t="str">
        <f>'ответы команд'!DO20</f>
        <v/>
      </c>
      <c r="BK20" s="16" t="str">
        <f>'ответы команд'!DQ20</f>
        <v/>
      </c>
      <c r="BL20" s="16" t="str">
        <f>'ответы команд'!DS20</f>
        <v/>
      </c>
      <c r="BM20" s="16">
        <f>'ответы команд'!DU20</f>
        <v>1</v>
      </c>
      <c r="BN20" s="16" t="str">
        <f>'ответы команд'!DW20</f>
        <v/>
      </c>
      <c r="BO20" s="16">
        <f>'ответы команд'!DY20</f>
        <v>0</v>
      </c>
      <c r="BP20" s="16" t="str">
        <f>'ответы команд'!EA20</f>
        <v/>
      </c>
      <c r="BQ20" s="16">
        <f>'ответы команд'!EB20</f>
        <v>1</v>
      </c>
      <c r="BR20" s="16" t="str">
        <f>'ответы команд'!ED20</f>
        <v/>
      </c>
      <c r="BS20" s="16">
        <f>'ответы команд'!EF20</f>
        <v>0</v>
      </c>
      <c r="BT20" s="16" t="str">
        <f>'ответы команд'!EH20</f>
        <v/>
      </c>
      <c r="BU20" s="16">
        <f>'ответы команд'!EI20</f>
        <v>0</v>
      </c>
      <c r="BV20" s="50">
        <f>'ответы команд'!EJ20</f>
        <v>-1</v>
      </c>
      <c r="BW20" s="9" t="s">
        <v>641</v>
      </c>
    </row>
    <row r="21" spans="1:75" s="9" customFormat="1" ht="27.6" customHeight="1" thickTop="1" thickBot="1" x14ac:dyDescent="0.3">
      <c r="A21" s="94">
        <v>17</v>
      </c>
      <c r="B21" s="94" t="s">
        <v>66</v>
      </c>
      <c r="C21" s="15">
        <f t="shared" si="0"/>
        <v>14</v>
      </c>
      <c r="D21" s="16">
        <f>'ответы команд'!E21</f>
        <v>11</v>
      </c>
      <c r="E21" s="16">
        <f>'ответы команд'!G21</f>
        <v>0</v>
      </c>
      <c r="F21" s="16">
        <f>'ответы команд'!I21</f>
        <v>0</v>
      </c>
      <c r="G21" s="16" t="str">
        <f>'ответы команд'!K21</f>
        <v/>
      </c>
      <c r="H21" s="16">
        <f>'ответы команд'!M21</f>
        <v>0</v>
      </c>
      <c r="I21" s="16" t="str">
        <f>'ответы команд'!O21</f>
        <v/>
      </c>
      <c r="J21" s="16">
        <f>'ответы команд'!Q21</f>
        <v>0</v>
      </c>
      <c r="K21" s="16" t="str">
        <f>'ответы команд'!S21</f>
        <v/>
      </c>
      <c r="L21" s="16">
        <f>'ответы команд'!U21</f>
        <v>0</v>
      </c>
      <c r="M21" s="16">
        <f>'ответы команд'!W21</f>
        <v>4</v>
      </c>
      <c r="N21" s="16">
        <f>'ответы команд'!Y21</f>
        <v>1</v>
      </c>
      <c r="O21" s="16">
        <f>'ответы команд'!AA21</f>
        <v>0</v>
      </c>
      <c r="P21" s="16">
        <f>'ответы команд'!AC21</f>
        <v>1</v>
      </c>
      <c r="Q21" s="16">
        <f>'ответы команд'!AE21</f>
        <v>0</v>
      </c>
      <c r="R21" s="16" t="str">
        <f>'ответы команд'!AG21</f>
        <v/>
      </c>
      <c r="S21" s="16">
        <f>'ответы команд'!AI21</f>
        <v>1</v>
      </c>
      <c r="T21" s="16">
        <f>'ответы команд'!AK21</f>
        <v>1</v>
      </c>
      <c r="U21" s="16">
        <f>'ответы команд'!AM21</f>
        <v>1</v>
      </c>
      <c r="V21" s="16">
        <f>'ответы команд'!AO21</f>
        <v>1</v>
      </c>
      <c r="W21" s="16">
        <f>'ответы команд'!AQ21</f>
        <v>1</v>
      </c>
      <c r="X21" s="16">
        <f>'ответы команд'!AR21</f>
        <v>7</v>
      </c>
      <c r="Y21" s="16" t="str">
        <f>'ответы команд'!AT21</f>
        <v/>
      </c>
      <c r="Z21" s="16" t="str">
        <f>'ответы команд'!AV21</f>
        <v/>
      </c>
      <c r="AA21" s="16" t="str">
        <f>'ответы команд'!AX21</f>
        <v/>
      </c>
      <c r="AB21" s="16">
        <f>'ответы команд'!AZ21</f>
        <v>1</v>
      </c>
      <c r="AC21" s="16">
        <f>'ответы команд'!BB21</f>
        <v>0</v>
      </c>
      <c r="AD21" s="16" t="str">
        <f>'ответы команд'!BD21</f>
        <v/>
      </c>
      <c r="AE21" s="16" t="str">
        <f>'ответы команд'!BF21</f>
        <v/>
      </c>
      <c r="AF21" s="16" t="str">
        <f>'ответы команд'!BH21</f>
        <v/>
      </c>
      <c r="AG21" s="16">
        <f>'ответы команд'!BJ21</f>
        <v>1</v>
      </c>
      <c r="AH21" s="16" t="str">
        <f>'ответы команд'!BL21</f>
        <v/>
      </c>
      <c r="AI21" s="16">
        <f>'ответы команд'!BM21</f>
        <v>2</v>
      </c>
      <c r="AJ21" s="16">
        <f>'ответы команд'!BO21</f>
        <v>1</v>
      </c>
      <c r="AK21" s="16" t="str">
        <f>'ответы команд'!BQ21</f>
        <v/>
      </c>
      <c r="AL21" s="16" t="str">
        <f>'ответы команд'!BS21</f>
        <v/>
      </c>
      <c r="AM21" s="16" t="str">
        <f>'ответы команд'!BU21</f>
        <v/>
      </c>
      <c r="AN21" s="16">
        <f>'ответы команд'!BW21</f>
        <v>1</v>
      </c>
      <c r="AO21" s="16">
        <f>'ответы команд'!BX21</f>
        <v>2</v>
      </c>
      <c r="AP21" s="16" t="str">
        <f>'ответы команд'!CA21</f>
        <v/>
      </c>
      <c r="AQ21" s="16" t="str">
        <f>'ответы команд'!CD21</f>
        <v/>
      </c>
      <c r="AR21" s="16" t="str">
        <f>'ответы команд'!CG21</f>
        <v/>
      </c>
      <c r="AS21" s="16" t="str">
        <f>'ответы команд'!CI21</f>
        <v/>
      </c>
      <c r="AT21" s="16" t="str">
        <f>'ответы команд'!CK21</f>
        <v/>
      </c>
      <c r="AU21" s="16" t="str">
        <f>'ответы команд'!CM21</f>
        <v/>
      </c>
      <c r="AV21" s="16" t="str">
        <f>'ответы команд'!CO21</f>
        <v/>
      </c>
      <c r="AW21" s="16" t="str">
        <f>'ответы команд'!CQ21</f>
        <v/>
      </c>
      <c r="AX21" s="16" t="str">
        <f>'ответы команд'!CS21</f>
        <v/>
      </c>
      <c r="AY21" s="16" t="str">
        <f>'ответы команд'!CU21</f>
        <v/>
      </c>
      <c r="AZ21" s="16" t="str">
        <f>'ответы команд'!CW21</f>
        <v/>
      </c>
      <c r="BA21" s="16" t="str">
        <f>'ответы команд'!CY21</f>
        <v/>
      </c>
      <c r="BB21" s="16" t="str">
        <f>'ответы команд'!CZ21</f>
        <v/>
      </c>
      <c r="BC21" s="16" t="str">
        <f>'ответы команд'!DB21</f>
        <v/>
      </c>
      <c r="BD21" s="16" t="str">
        <f>'ответы команд'!DD21</f>
        <v/>
      </c>
      <c r="BE21" s="16" t="str">
        <f>'ответы команд'!DF21</f>
        <v/>
      </c>
      <c r="BF21" s="16" t="str">
        <f>'ответы команд'!DG21</f>
        <v/>
      </c>
      <c r="BG21" s="16" t="str">
        <f>'ответы команд'!DI21</f>
        <v/>
      </c>
      <c r="BH21" s="16">
        <f>'ответы команд'!DK21</f>
        <v>1</v>
      </c>
      <c r="BI21" s="16" t="str">
        <f>'ответы команд'!DM21</f>
        <v/>
      </c>
      <c r="BJ21" s="16" t="str">
        <f>'ответы команд'!DO21</f>
        <v/>
      </c>
      <c r="BK21" s="16">
        <f>'ответы команд'!DQ21</f>
        <v>1</v>
      </c>
      <c r="BL21" s="16" t="str">
        <f>'ответы команд'!DS21</f>
        <v/>
      </c>
      <c r="BM21" s="16">
        <f>'ответы команд'!DU21</f>
        <v>1</v>
      </c>
      <c r="BN21" s="16" t="str">
        <f>'ответы команд'!DW21</f>
        <v/>
      </c>
      <c r="BO21" s="16" t="str">
        <f>'ответы команд'!DY21</f>
        <v/>
      </c>
      <c r="BP21" s="16" t="str">
        <f>'ответы команд'!EA21</f>
        <v/>
      </c>
      <c r="BQ21" s="16">
        <f>'ответы команд'!EB21</f>
        <v>3</v>
      </c>
      <c r="BR21" s="16" t="str">
        <f>'ответы команд'!ED21</f>
        <v/>
      </c>
      <c r="BS21" s="16">
        <f>'ответы команд'!EF21</f>
        <v>1</v>
      </c>
      <c r="BT21" s="16" t="str">
        <f>'ответы команд'!EH21</f>
        <v/>
      </c>
      <c r="BU21" s="16">
        <f>'ответы команд'!EI21</f>
        <v>1</v>
      </c>
      <c r="BV21" s="50">
        <f>'ответы команд'!EJ21</f>
        <v>-1</v>
      </c>
      <c r="BW21" s="9" t="s">
        <v>641</v>
      </c>
    </row>
    <row r="22" spans="1:75" s="9" customFormat="1" ht="27.6" customHeight="1" thickTop="1" thickBot="1" x14ac:dyDescent="0.3">
      <c r="A22" s="95">
        <v>18</v>
      </c>
      <c r="B22" s="95" t="s">
        <v>101</v>
      </c>
      <c r="C22" s="18">
        <f t="shared" si="0"/>
        <v>8</v>
      </c>
      <c r="D22" s="16">
        <f>'ответы команд'!E22</f>
        <v>5</v>
      </c>
      <c r="E22" s="16">
        <f>'ответы команд'!G22</f>
        <v>0</v>
      </c>
      <c r="F22" s="16">
        <f>'ответы команд'!I22</f>
        <v>0</v>
      </c>
      <c r="G22" s="16" t="str">
        <f>'ответы команд'!K22</f>
        <v/>
      </c>
      <c r="H22" s="16">
        <f>'ответы команд'!M22</f>
        <v>0</v>
      </c>
      <c r="I22" s="16" t="str">
        <f>'ответы команд'!O22</f>
        <v/>
      </c>
      <c r="J22" s="16">
        <f>'ответы команд'!Q22</f>
        <v>0</v>
      </c>
      <c r="K22" s="16" t="str">
        <f>'ответы команд'!S22</f>
        <v/>
      </c>
      <c r="L22" s="16">
        <f>'ответы команд'!U22</f>
        <v>3</v>
      </c>
      <c r="M22" s="16">
        <f>'ответы команд'!W22</f>
        <v>0</v>
      </c>
      <c r="N22" s="16">
        <f>'ответы команд'!Y22</f>
        <v>0</v>
      </c>
      <c r="O22" s="16">
        <f>'ответы команд'!AA22</f>
        <v>0</v>
      </c>
      <c r="P22" s="16">
        <f>'ответы команд'!AC22</f>
        <v>1</v>
      </c>
      <c r="Q22" s="16">
        <f>'ответы команд'!AE22</f>
        <v>0</v>
      </c>
      <c r="R22" s="16">
        <f>'ответы команд'!AG22</f>
        <v>0</v>
      </c>
      <c r="S22" s="16">
        <f>'ответы команд'!AI22</f>
        <v>0</v>
      </c>
      <c r="T22" s="16">
        <f>'ответы команд'!AK22</f>
        <v>0</v>
      </c>
      <c r="U22" s="16">
        <f>'ответы команд'!AM22</f>
        <v>1</v>
      </c>
      <c r="V22" s="16">
        <f>'ответы команд'!AO22</f>
        <v>1</v>
      </c>
      <c r="W22" s="16">
        <f>'ответы команд'!AQ22</f>
        <v>0</v>
      </c>
      <c r="X22" s="16">
        <f>'ответы команд'!AR22</f>
        <v>3</v>
      </c>
      <c r="Y22" s="16" t="str">
        <f>'ответы команд'!AT22</f>
        <v/>
      </c>
      <c r="Z22" s="16">
        <f>'ответы команд'!AV22</f>
        <v>0</v>
      </c>
      <c r="AA22" s="16">
        <f>'ответы команд'!AX22</f>
        <v>0</v>
      </c>
      <c r="AB22" s="16">
        <f>'ответы команд'!AZ22</f>
        <v>1</v>
      </c>
      <c r="AC22" s="16" t="str">
        <f>'ответы команд'!BB22</f>
        <v/>
      </c>
      <c r="AD22" s="16">
        <f>'ответы команд'!BD22</f>
        <v>0</v>
      </c>
      <c r="AE22" s="16" t="str">
        <f>'ответы команд'!BF22</f>
        <v/>
      </c>
      <c r="AF22" s="16" t="str">
        <f>'ответы команд'!BH22</f>
        <v/>
      </c>
      <c r="AG22" s="16">
        <f>'ответы команд'!BJ22</f>
        <v>1</v>
      </c>
      <c r="AH22" s="16">
        <f>'ответы команд'!BL22</f>
        <v>0</v>
      </c>
      <c r="AI22" s="16">
        <f>'ответы команд'!BM22</f>
        <v>2</v>
      </c>
      <c r="AJ22" s="16" t="str">
        <f>'ответы команд'!BO22</f>
        <v/>
      </c>
      <c r="AK22" s="16">
        <f>'ответы команд'!BQ22</f>
        <v>0</v>
      </c>
      <c r="AL22" s="16">
        <f>'ответы команд'!BS22</f>
        <v>0</v>
      </c>
      <c r="AM22" s="16" t="str">
        <f>'ответы команд'!BU22</f>
        <v/>
      </c>
      <c r="AN22" s="16" t="str">
        <f>'ответы команд'!BW22</f>
        <v/>
      </c>
      <c r="AO22" s="16">
        <f>'ответы команд'!BX22</f>
        <v>0</v>
      </c>
      <c r="AP22" s="16" t="str">
        <f>'ответы команд'!CA22</f>
        <v/>
      </c>
      <c r="AQ22" s="16" t="str">
        <f>'ответы команд'!CD22</f>
        <v/>
      </c>
      <c r="AR22" s="16" t="str">
        <f>'ответы команд'!CG22</f>
        <v/>
      </c>
      <c r="AS22" s="16" t="str">
        <f>'ответы команд'!CI22</f>
        <v/>
      </c>
      <c r="AT22" s="16">
        <f>'ответы команд'!CK22</f>
        <v>0</v>
      </c>
      <c r="AU22" s="16">
        <f>'ответы команд'!CM22</f>
        <v>0</v>
      </c>
      <c r="AV22" s="16" t="str">
        <f>'ответы команд'!CO22</f>
        <v/>
      </c>
      <c r="AW22" s="16">
        <f>'ответы команд'!CQ22</f>
        <v>0</v>
      </c>
      <c r="AX22" s="16">
        <f>'ответы команд'!CS22</f>
        <v>0</v>
      </c>
      <c r="AY22" s="16" t="str">
        <f>'ответы команд'!CU22</f>
        <v/>
      </c>
      <c r="AZ22" s="16" t="str">
        <f>'ответы команд'!CW22</f>
        <v/>
      </c>
      <c r="BA22" s="16" t="str">
        <f>'ответы команд'!CY22</f>
        <v/>
      </c>
      <c r="BB22" s="16">
        <f>'ответы команд'!CZ22</f>
        <v>0</v>
      </c>
      <c r="BC22" s="16" t="str">
        <f>'ответы команд'!DB22</f>
        <v/>
      </c>
      <c r="BD22" s="16" t="str">
        <f>'ответы команд'!DD22</f>
        <v/>
      </c>
      <c r="BE22" s="16" t="str">
        <f>'ответы команд'!DF22</f>
        <v/>
      </c>
      <c r="BF22" s="16" t="str">
        <f>'ответы команд'!DG22</f>
        <v/>
      </c>
      <c r="BG22" s="16" t="str">
        <f>'ответы команд'!DI22</f>
        <v/>
      </c>
      <c r="BH22" s="16" t="str">
        <f>'ответы команд'!DK22</f>
        <v/>
      </c>
      <c r="BI22" s="16" t="str">
        <f>'ответы команд'!DM22</f>
        <v/>
      </c>
      <c r="BJ22" s="16" t="str">
        <f>'ответы команд'!DO22</f>
        <v/>
      </c>
      <c r="BK22" s="16" t="str">
        <f>'ответы команд'!DQ22</f>
        <v/>
      </c>
      <c r="BL22" s="16" t="str">
        <f>'ответы команд'!DS22</f>
        <v/>
      </c>
      <c r="BM22" s="16" t="str">
        <f>'ответы команд'!DU22</f>
        <v/>
      </c>
      <c r="BN22" s="16" t="str">
        <f>'ответы команд'!DW22</f>
        <v/>
      </c>
      <c r="BO22" s="16" t="str">
        <f>'ответы команд'!DY22</f>
        <v/>
      </c>
      <c r="BP22" s="16" t="str">
        <f>'ответы команд'!EA22</f>
        <v/>
      </c>
      <c r="BQ22" s="16" t="str">
        <f>'ответы команд'!EB22</f>
        <v/>
      </c>
      <c r="BR22" s="16" t="str">
        <f>'ответы команд'!ED22</f>
        <v/>
      </c>
      <c r="BS22" s="16" t="str">
        <f>'ответы команд'!EF22</f>
        <v/>
      </c>
      <c r="BT22" s="16" t="str">
        <f>'ответы команд'!EH22</f>
        <v/>
      </c>
      <c r="BU22" s="16" t="str">
        <f>'ответы команд'!EI22</f>
        <v/>
      </c>
      <c r="BV22" s="50">
        <f>'ответы команд'!EJ22</f>
        <v>0</v>
      </c>
    </row>
    <row r="23" spans="1:75" s="9" customFormat="1" ht="27.6" customHeight="1" thickTop="1" thickBot="1" x14ac:dyDescent="0.3">
      <c r="A23" s="94">
        <v>19</v>
      </c>
      <c r="B23" s="94" t="s">
        <v>222</v>
      </c>
      <c r="C23" s="15">
        <f t="shared" si="0"/>
        <v>13</v>
      </c>
      <c r="D23" s="16">
        <f>'ответы команд'!E23</f>
        <v>8</v>
      </c>
      <c r="E23" s="16">
        <f>'ответы команд'!G23</f>
        <v>0</v>
      </c>
      <c r="F23" s="16">
        <f>'ответы команд'!I23</f>
        <v>0</v>
      </c>
      <c r="G23" s="16">
        <f>'ответы команд'!K23</f>
        <v>0</v>
      </c>
      <c r="H23" s="16">
        <f>'ответы команд'!M23</f>
        <v>0</v>
      </c>
      <c r="I23" s="16">
        <f>'ответы команд'!O23</f>
        <v>1</v>
      </c>
      <c r="J23" s="16">
        <f>'ответы команд'!Q23</f>
        <v>0</v>
      </c>
      <c r="K23" s="16">
        <f>'ответы команд'!S23</f>
        <v>0</v>
      </c>
      <c r="L23" s="16">
        <f>'ответы команд'!U23</f>
        <v>3</v>
      </c>
      <c r="M23" s="16">
        <f>'ответы команд'!W23</f>
        <v>1</v>
      </c>
      <c r="N23" s="16">
        <f>'ответы команд'!Y23</f>
        <v>0</v>
      </c>
      <c r="O23" s="16">
        <f>'ответы команд'!AA23</f>
        <v>0</v>
      </c>
      <c r="P23" s="16">
        <f>'ответы команд'!AC23</f>
        <v>0</v>
      </c>
      <c r="Q23" s="16">
        <f>'ответы команд'!AE23</f>
        <v>0</v>
      </c>
      <c r="R23" s="16">
        <f>'ответы команд'!AG23</f>
        <v>1</v>
      </c>
      <c r="S23" s="16">
        <f>'ответы команд'!AI23</f>
        <v>0</v>
      </c>
      <c r="T23" s="16">
        <f>'ответы команд'!AK23</f>
        <v>0</v>
      </c>
      <c r="U23" s="16">
        <f>'ответы команд'!AM23</f>
        <v>1</v>
      </c>
      <c r="V23" s="16">
        <f>'ответы команд'!AO23</f>
        <v>1</v>
      </c>
      <c r="W23" s="16">
        <f>'ответы команд'!AQ23</f>
        <v>0</v>
      </c>
      <c r="X23" s="16">
        <f>'ответы команд'!AR23</f>
        <v>3</v>
      </c>
      <c r="Y23" s="16">
        <f>'ответы команд'!AT23</f>
        <v>1</v>
      </c>
      <c r="Z23" s="16" t="str">
        <f>'ответы команд'!AV23</f>
        <v/>
      </c>
      <c r="AA23" s="16">
        <f>'ответы команд'!AX23</f>
        <v>0</v>
      </c>
      <c r="AB23" s="16">
        <f>'ответы команд'!AZ23</f>
        <v>1</v>
      </c>
      <c r="AC23" s="16">
        <f>'ответы команд'!BB23</f>
        <v>0</v>
      </c>
      <c r="AD23" s="16">
        <f>'ответы команд'!BD23</f>
        <v>1</v>
      </c>
      <c r="AE23" s="16" t="str">
        <f>'ответы команд'!BF23</f>
        <v/>
      </c>
      <c r="AF23" s="16">
        <f>'ответы команд'!BH23</f>
        <v>0</v>
      </c>
      <c r="AG23" s="16">
        <f>'ответы команд'!BJ23</f>
        <v>1</v>
      </c>
      <c r="AH23" s="16" t="str">
        <f>'ответы команд'!BL23</f>
        <v/>
      </c>
      <c r="AI23" s="16">
        <f>'ответы команд'!BM23</f>
        <v>4</v>
      </c>
      <c r="AJ23" s="16">
        <f>'ответы команд'!BO23</f>
        <v>0</v>
      </c>
      <c r="AK23" s="16">
        <f>'ответы команд'!BQ23</f>
        <v>1</v>
      </c>
      <c r="AL23" s="16">
        <f>'ответы команд'!BS23</f>
        <v>0</v>
      </c>
      <c r="AM23" s="16" t="str">
        <f>'ответы команд'!BU23</f>
        <v/>
      </c>
      <c r="AN23" s="16" t="str">
        <f>'ответы команд'!BW23</f>
        <v/>
      </c>
      <c r="AO23" s="16">
        <f>'ответы команд'!BX23</f>
        <v>1</v>
      </c>
      <c r="AP23" s="16" t="str">
        <f>'ответы команд'!CA23</f>
        <v/>
      </c>
      <c r="AQ23" s="16" t="str">
        <f>'ответы команд'!CD23</f>
        <v/>
      </c>
      <c r="AR23" s="16" t="str">
        <f>'ответы команд'!CG23</f>
        <v/>
      </c>
      <c r="AS23" s="16" t="str">
        <f>'ответы команд'!CI23</f>
        <v/>
      </c>
      <c r="AT23" s="16">
        <f>'ответы команд'!CK23</f>
        <v>0</v>
      </c>
      <c r="AU23" s="16">
        <f>'ответы команд'!CM23</f>
        <v>0</v>
      </c>
      <c r="AV23" s="16" t="str">
        <f>'ответы команд'!CO23</f>
        <v/>
      </c>
      <c r="AW23" s="16" t="str">
        <f>'ответы команд'!CQ23</f>
        <v/>
      </c>
      <c r="AX23" s="16">
        <f>'ответы команд'!CS23</f>
        <v>0</v>
      </c>
      <c r="AY23" s="16">
        <f>'ответы команд'!CU23</f>
        <v>0</v>
      </c>
      <c r="AZ23" s="16">
        <f>'ответы команд'!CW23</f>
        <v>0</v>
      </c>
      <c r="BA23" s="16">
        <f>'ответы команд'!CY23</f>
        <v>0</v>
      </c>
      <c r="BB23" s="16">
        <f>'ответы команд'!CZ23</f>
        <v>0</v>
      </c>
      <c r="BC23" s="16">
        <f>'ответы команд'!DB23</f>
        <v>0</v>
      </c>
      <c r="BD23" s="16">
        <f>'ответы команд'!DD23</f>
        <v>0</v>
      </c>
      <c r="BE23" s="16">
        <f>'ответы команд'!DF23</f>
        <v>0</v>
      </c>
      <c r="BF23" s="16">
        <f>'ответы команд'!DG23</f>
        <v>0</v>
      </c>
      <c r="BG23" s="16" t="str">
        <f>'ответы команд'!DI23</f>
        <v/>
      </c>
      <c r="BH23" s="16" t="str">
        <f>'ответы команд'!DK23</f>
        <v/>
      </c>
      <c r="BI23" s="16" t="str">
        <f>'ответы команд'!DM23</f>
        <v/>
      </c>
      <c r="BJ23" s="16" t="str">
        <f>'ответы команд'!DO23</f>
        <v/>
      </c>
      <c r="BK23" s="16" t="str">
        <f>'ответы команд'!DQ23</f>
        <v/>
      </c>
      <c r="BL23" s="16" t="str">
        <f>'ответы команд'!DS23</f>
        <v/>
      </c>
      <c r="BM23" s="16">
        <f>'ответы команд'!DU23</f>
        <v>1</v>
      </c>
      <c r="BN23" s="16" t="str">
        <f>'ответы команд'!DW23</f>
        <v/>
      </c>
      <c r="BO23" s="16" t="str">
        <f>'ответы команд'!DY23</f>
        <v/>
      </c>
      <c r="BP23" s="16" t="str">
        <f>'ответы команд'!EA23</f>
        <v/>
      </c>
      <c r="BQ23" s="16">
        <f>'ответы команд'!EB23</f>
        <v>1</v>
      </c>
      <c r="BR23" s="16" t="str">
        <f>'ответы команд'!ED23</f>
        <v/>
      </c>
      <c r="BS23" s="16" t="str">
        <f>'ответы команд'!EF23</f>
        <v/>
      </c>
      <c r="BT23" s="16" t="str">
        <f>'ответы команд'!EH23</f>
        <v/>
      </c>
      <c r="BU23" s="16" t="str">
        <f>'ответы команд'!EI23</f>
        <v/>
      </c>
      <c r="BV23" s="50">
        <f>'ответы команд'!EJ23</f>
        <v>0</v>
      </c>
    </row>
    <row r="24" spans="1:75" s="9" customFormat="1" ht="27.6" customHeight="1" thickTop="1" thickBot="1" x14ac:dyDescent="0.3">
      <c r="A24" s="95">
        <v>20</v>
      </c>
      <c r="B24" s="95" t="s">
        <v>225</v>
      </c>
      <c r="C24" s="18">
        <f t="shared" si="0"/>
        <v>9</v>
      </c>
      <c r="D24" s="16">
        <f>'ответы команд'!E24</f>
        <v>8</v>
      </c>
      <c r="E24" s="16">
        <f>'ответы команд'!G24</f>
        <v>0</v>
      </c>
      <c r="F24" s="16">
        <f>'ответы команд'!I24</f>
        <v>0</v>
      </c>
      <c r="G24" s="16" t="str">
        <f>'ответы команд'!K24</f>
        <v/>
      </c>
      <c r="H24" s="16">
        <f>'ответы команд'!M24</f>
        <v>0</v>
      </c>
      <c r="I24" s="16" t="str">
        <f>'ответы команд'!O24</f>
        <v/>
      </c>
      <c r="J24" s="16">
        <f>'ответы команд'!Q24</f>
        <v>0</v>
      </c>
      <c r="K24" s="16" t="str">
        <f>'ответы команд'!S24</f>
        <v/>
      </c>
      <c r="L24" s="16" t="str">
        <f>'ответы команд'!U24</f>
        <v/>
      </c>
      <c r="M24" s="16">
        <f>'ответы команд'!W24</f>
        <v>2</v>
      </c>
      <c r="N24" s="16">
        <f>'ответы команд'!Y24</f>
        <v>1</v>
      </c>
      <c r="O24" s="16" t="str">
        <f>'ответы команд'!AA24</f>
        <v/>
      </c>
      <c r="P24" s="16">
        <f>'ответы команд'!AC24</f>
        <v>1</v>
      </c>
      <c r="Q24" s="16" t="str">
        <f>'ответы команд'!AE24</f>
        <v/>
      </c>
      <c r="R24" s="16">
        <f>'ответы команд'!AG24</f>
        <v>1</v>
      </c>
      <c r="S24" s="16" t="str">
        <f>'ответы команд'!AI24</f>
        <v/>
      </c>
      <c r="T24" s="16">
        <f>'ответы команд'!AK24</f>
        <v>0</v>
      </c>
      <c r="U24" s="16">
        <f>'ответы команд'!AM24</f>
        <v>1</v>
      </c>
      <c r="V24" s="16">
        <f>'ответы команд'!AO24</f>
        <v>0</v>
      </c>
      <c r="W24" s="16">
        <f>'ответы команд'!AQ24</f>
        <v>0</v>
      </c>
      <c r="X24" s="16">
        <f>'ответы команд'!AR24</f>
        <v>4</v>
      </c>
      <c r="Y24" s="16">
        <f>'ответы команд'!AT24</f>
        <v>1</v>
      </c>
      <c r="Z24" s="16">
        <f>'ответы команд'!AV24</f>
        <v>0</v>
      </c>
      <c r="AA24" s="16" t="str">
        <f>'ответы команд'!AX24</f>
        <v/>
      </c>
      <c r="AB24" s="16">
        <f>'ответы команд'!AZ24</f>
        <v>1</v>
      </c>
      <c r="AC24" s="16" t="str">
        <f>'ответы команд'!BB24</f>
        <v/>
      </c>
      <c r="AD24" s="16" t="str">
        <f>'ответы команд'!BD24</f>
        <v/>
      </c>
      <c r="AE24" s="16" t="str">
        <f>'ответы команд'!BF24</f>
        <v/>
      </c>
      <c r="AF24" s="16">
        <f>'ответы команд'!BH24</f>
        <v>1</v>
      </c>
      <c r="AG24" s="16" t="str">
        <f>'ответы команд'!BJ24</f>
        <v/>
      </c>
      <c r="AH24" s="16" t="str">
        <f>'ответы команд'!BL24</f>
        <v/>
      </c>
      <c r="AI24" s="16">
        <f>'ответы команд'!BM24</f>
        <v>3</v>
      </c>
      <c r="AJ24" s="16" t="str">
        <f>'ответы команд'!BO24</f>
        <v/>
      </c>
      <c r="AK24" s="16">
        <f>'ответы команд'!BQ24</f>
        <v>0</v>
      </c>
      <c r="AL24" s="16">
        <f>'ответы команд'!BS24</f>
        <v>0</v>
      </c>
      <c r="AM24" s="16">
        <f>'ответы команд'!BU24</f>
        <v>0</v>
      </c>
      <c r="AN24" s="16">
        <f>'ответы команд'!BW24</f>
        <v>1</v>
      </c>
      <c r="AO24" s="16">
        <f>'ответы команд'!BX24</f>
        <v>1</v>
      </c>
      <c r="AP24" s="16" t="str">
        <f>'ответы команд'!CA24</f>
        <v/>
      </c>
      <c r="AQ24" s="16" t="str">
        <f>'ответы команд'!CD24</f>
        <v/>
      </c>
      <c r="AR24" s="16" t="str">
        <f>'ответы команд'!CG24</f>
        <v/>
      </c>
      <c r="AS24" s="16" t="str">
        <f>'ответы команд'!CI24</f>
        <v/>
      </c>
      <c r="AT24" s="16">
        <f>'ответы команд'!CK24</f>
        <v>0</v>
      </c>
      <c r="AU24" s="16" t="str">
        <f>'ответы команд'!CM24</f>
        <v/>
      </c>
      <c r="AV24" s="16" t="str">
        <f>'ответы команд'!CO24</f>
        <v/>
      </c>
      <c r="AW24" s="16" t="str">
        <f>'ответы команд'!CQ24</f>
        <v/>
      </c>
      <c r="AX24" s="16">
        <f>'ответы команд'!CS24</f>
        <v>0</v>
      </c>
      <c r="AY24" s="16">
        <f>'ответы команд'!CU24</f>
        <v>0</v>
      </c>
      <c r="AZ24" s="16" t="str">
        <f>'ответы команд'!CW24</f>
        <v/>
      </c>
      <c r="BA24" s="16">
        <f>'ответы команд'!CY24</f>
        <v>0</v>
      </c>
      <c r="BB24" s="16">
        <f>'ответы команд'!CZ24</f>
        <v>0</v>
      </c>
      <c r="BC24" s="16">
        <f>'ответы команд'!DB24</f>
        <v>0</v>
      </c>
      <c r="BD24" s="16">
        <f>'ответы команд'!DD24</f>
        <v>0</v>
      </c>
      <c r="BE24" s="16" t="str">
        <f>'ответы команд'!DF24</f>
        <v/>
      </c>
      <c r="BF24" s="16">
        <f>'ответы команд'!DG24</f>
        <v>0</v>
      </c>
      <c r="BG24" s="16" t="str">
        <f>'ответы команд'!DI24</f>
        <v/>
      </c>
      <c r="BH24" s="16" t="str">
        <f>'ответы команд'!DK24</f>
        <v/>
      </c>
      <c r="BI24" s="16" t="str">
        <f>'ответы команд'!DM24</f>
        <v/>
      </c>
      <c r="BJ24" s="16">
        <f>'ответы команд'!DO24</f>
        <v>1</v>
      </c>
      <c r="BK24" s="16" t="str">
        <f>'ответы команд'!DQ24</f>
        <v/>
      </c>
      <c r="BL24" s="16" t="str">
        <f>'ответы команд'!DS24</f>
        <v/>
      </c>
      <c r="BM24" s="16" t="str">
        <f>'ответы команд'!DU24</f>
        <v/>
      </c>
      <c r="BN24" s="16" t="str">
        <f>'ответы команд'!DW24</f>
        <v/>
      </c>
      <c r="BO24" s="16" t="str">
        <f>'ответы команд'!DY24</f>
        <v/>
      </c>
      <c r="BP24" s="16">
        <f>'ответы команд'!EA24</f>
        <v>0</v>
      </c>
      <c r="BQ24" s="16">
        <f>'ответы команд'!EB24</f>
        <v>1</v>
      </c>
      <c r="BR24" s="16" t="str">
        <f>'ответы команд'!ED24</f>
        <v/>
      </c>
      <c r="BS24" s="16">
        <f>'ответы команд'!EF24</f>
        <v>1</v>
      </c>
      <c r="BT24" s="16" t="str">
        <f>'ответы команд'!EH24</f>
        <v/>
      </c>
      <c r="BU24" s="16">
        <f>'ответы команд'!EI24</f>
        <v>1</v>
      </c>
      <c r="BV24" s="50">
        <f>'ответы команд'!EJ24</f>
        <v>-1</v>
      </c>
      <c r="BW24" s="9" t="s">
        <v>158</v>
      </c>
    </row>
    <row r="25" spans="1:75" s="9" customFormat="1" ht="27.6" customHeight="1" thickTop="1" thickBot="1" x14ac:dyDescent="0.3">
      <c r="A25" s="94">
        <v>21</v>
      </c>
      <c r="B25" s="94" t="s">
        <v>89</v>
      </c>
      <c r="C25" s="15">
        <f t="shared" si="0"/>
        <v>27</v>
      </c>
      <c r="D25" s="16">
        <f>'ответы команд'!E25</f>
        <v>8</v>
      </c>
      <c r="E25" s="16">
        <f>'ответы команд'!G25</f>
        <v>4</v>
      </c>
      <c r="F25" s="16">
        <f>'ответы команд'!I25</f>
        <v>0</v>
      </c>
      <c r="G25" s="16" t="str">
        <f>'ответы команд'!K25</f>
        <v/>
      </c>
      <c r="H25" s="16" t="str">
        <f>'ответы команд'!M25</f>
        <v/>
      </c>
      <c r="I25" s="16" t="str">
        <f>'ответы команд'!O25</f>
        <v/>
      </c>
      <c r="J25" s="16">
        <f>'ответы команд'!Q25</f>
        <v>0</v>
      </c>
      <c r="K25" s="16" t="str">
        <f>'ответы команд'!S25</f>
        <v/>
      </c>
      <c r="L25" s="16">
        <f>'ответы команд'!U25</f>
        <v>3</v>
      </c>
      <c r="M25" s="16">
        <f>'ответы команд'!W25</f>
        <v>13</v>
      </c>
      <c r="N25" s="16">
        <f>'ответы команд'!Y25</f>
        <v>1</v>
      </c>
      <c r="O25" s="16" t="str">
        <f>'ответы команд'!AA25</f>
        <v/>
      </c>
      <c r="P25" s="16">
        <f>'ответы команд'!AC25</f>
        <v>1</v>
      </c>
      <c r="Q25" s="16">
        <f>'ответы команд'!AE25</f>
        <v>0</v>
      </c>
      <c r="R25" s="16">
        <f>'ответы команд'!AG25</f>
        <v>1</v>
      </c>
      <c r="S25" s="16" t="str">
        <f>'ответы команд'!AI25</f>
        <v/>
      </c>
      <c r="T25" s="16">
        <f>'ответы команд'!AK25</f>
        <v>0</v>
      </c>
      <c r="U25" s="16">
        <f>'ответы команд'!AM25</f>
        <v>1</v>
      </c>
      <c r="V25" s="16">
        <f>'ответы команд'!AO25</f>
        <v>1</v>
      </c>
      <c r="W25" s="16">
        <f>'ответы команд'!AQ25</f>
        <v>0</v>
      </c>
      <c r="X25" s="16">
        <f>'ответы команд'!AR25</f>
        <v>5</v>
      </c>
      <c r="Y25" s="16">
        <f>'ответы команд'!AT25</f>
        <v>0</v>
      </c>
      <c r="Z25" s="16" t="str">
        <f>'ответы команд'!AV25</f>
        <v/>
      </c>
      <c r="AA25" s="16" t="str">
        <f>'ответы команд'!AX25</f>
        <v/>
      </c>
      <c r="AB25" s="16">
        <f>'ответы команд'!AZ25</f>
        <v>1</v>
      </c>
      <c r="AC25" s="16" t="str">
        <f>'ответы команд'!BB25</f>
        <v/>
      </c>
      <c r="AD25" s="16">
        <f>'ответы команд'!BD25</f>
        <v>0</v>
      </c>
      <c r="AE25" s="16" t="str">
        <f>'ответы команд'!BF25</f>
        <v/>
      </c>
      <c r="AF25" s="16" t="str">
        <f>'ответы команд'!BH25</f>
        <v/>
      </c>
      <c r="AG25" s="16">
        <f>'ответы команд'!BJ25</f>
        <v>1</v>
      </c>
      <c r="AH25" s="16" t="str">
        <f>'ответы команд'!BL25</f>
        <v/>
      </c>
      <c r="AI25" s="16">
        <f>'ответы команд'!BM25</f>
        <v>2</v>
      </c>
      <c r="AJ25" s="16" t="str">
        <f>'ответы команд'!BO25</f>
        <v/>
      </c>
      <c r="AK25" s="16">
        <f>'ответы команд'!BQ25</f>
        <v>0</v>
      </c>
      <c r="AL25" s="16" t="str">
        <f>'ответы команд'!BS25</f>
        <v/>
      </c>
      <c r="AM25" s="16">
        <f>'ответы команд'!BU25</f>
        <v>1</v>
      </c>
      <c r="AN25" s="16" t="str">
        <f>'ответы команд'!BW25</f>
        <v/>
      </c>
      <c r="AO25" s="16">
        <f>'ответы команд'!BX25</f>
        <v>1</v>
      </c>
      <c r="AP25" s="16">
        <f>'ответы команд'!CA25</f>
        <v>2</v>
      </c>
      <c r="AQ25" s="16">
        <f>'ответы команд'!CD25</f>
        <v>2</v>
      </c>
      <c r="AR25" s="16" t="str">
        <f>'ответы команд'!CG25</f>
        <v/>
      </c>
      <c r="AS25" s="16">
        <f>'ответы команд'!CI25</f>
        <v>4</v>
      </c>
      <c r="AT25" s="16">
        <f>'ответы команд'!CK25</f>
        <v>0</v>
      </c>
      <c r="AU25" s="16">
        <f>'ответы команд'!CM25</f>
        <v>0</v>
      </c>
      <c r="AV25" s="16" t="str">
        <f>'ответы команд'!CO25</f>
        <v/>
      </c>
      <c r="AW25" s="16" t="str">
        <f>'ответы команд'!CQ25</f>
        <v/>
      </c>
      <c r="AX25" s="16">
        <f>'ответы команд'!CS25</f>
        <v>0</v>
      </c>
      <c r="AY25" s="16" t="str">
        <f>'ответы команд'!CU25</f>
        <v/>
      </c>
      <c r="AZ25" s="16" t="str">
        <f>'ответы команд'!CW25</f>
        <v/>
      </c>
      <c r="BA25" s="16" t="str">
        <f>'ответы команд'!CY25</f>
        <v/>
      </c>
      <c r="BB25" s="16">
        <f>'ответы команд'!CZ25</f>
        <v>0</v>
      </c>
      <c r="BC25" s="16">
        <f>'ответы команд'!DB25</f>
        <v>0</v>
      </c>
      <c r="BD25" s="16">
        <f>'ответы команд'!DD25</f>
        <v>0</v>
      </c>
      <c r="BE25" s="16" t="str">
        <f>'ответы команд'!DF25</f>
        <v/>
      </c>
      <c r="BF25" s="16">
        <f>'ответы команд'!DG25</f>
        <v>0</v>
      </c>
      <c r="BG25" s="16">
        <f>'ответы команд'!DI25</f>
        <v>1</v>
      </c>
      <c r="BH25" s="16">
        <f>'ответы команд'!DK25</f>
        <v>1</v>
      </c>
      <c r="BI25" s="16">
        <f>'ответы команд'!DM25</f>
        <v>1</v>
      </c>
      <c r="BJ25" s="16">
        <f>'ответы команд'!DO25</f>
        <v>1</v>
      </c>
      <c r="BK25" s="16">
        <f>'ответы команд'!DQ25</f>
        <v>1</v>
      </c>
      <c r="BL25" s="16">
        <f>'ответы команд'!DS25</f>
        <v>1</v>
      </c>
      <c r="BM25" s="16">
        <f>'ответы команд'!DU25</f>
        <v>1</v>
      </c>
      <c r="BN25" s="16">
        <f>'ответы команд'!DW25</f>
        <v>1</v>
      </c>
      <c r="BO25" s="16">
        <f>'ответы команд'!DY25</f>
        <v>1</v>
      </c>
      <c r="BP25" s="16">
        <f>'ответы команд'!EA25</f>
        <v>1</v>
      </c>
      <c r="BQ25" s="16">
        <f>'ответы команд'!EB25</f>
        <v>10</v>
      </c>
      <c r="BR25" s="16">
        <f>'ответы команд'!ED25</f>
        <v>1</v>
      </c>
      <c r="BS25" s="16">
        <f>'ответы команд'!EF25</f>
        <v>1</v>
      </c>
      <c r="BT25" s="16">
        <f>'ответы команд'!EH25</f>
        <v>1</v>
      </c>
      <c r="BU25" s="16">
        <f>'ответы команд'!EI25</f>
        <v>3</v>
      </c>
      <c r="BV25" s="50">
        <f>'ответы команд'!EJ25</f>
        <v>-1</v>
      </c>
      <c r="BW25" s="9" t="s">
        <v>643</v>
      </c>
    </row>
    <row r="26" spans="1:75" s="9" customFormat="1" ht="27.6" customHeight="1" thickTop="1" thickBot="1" x14ac:dyDescent="0.3">
      <c r="A26" s="95">
        <v>22</v>
      </c>
      <c r="B26" s="95" t="s">
        <v>204</v>
      </c>
      <c r="C26" s="18">
        <f t="shared" si="0"/>
        <v>51</v>
      </c>
      <c r="D26" s="16">
        <f>'ответы команд'!E26</f>
        <v>19</v>
      </c>
      <c r="E26" s="16">
        <f>'ответы команд'!G26</f>
        <v>6</v>
      </c>
      <c r="F26" s="16">
        <f>'ответы команд'!I26</f>
        <v>3</v>
      </c>
      <c r="G26" s="16">
        <f>'ответы команд'!K26</f>
        <v>3</v>
      </c>
      <c r="H26" s="16">
        <f>'ответы команд'!M26</f>
        <v>3</v>
      </c>
      <c r="I26" s="16">
        <f>'ответы команд'!O26</f>
        <v>0</v>
      </c>
      <c r="J26" s="16">
        <f>'ответы команд'!Q26</f>
        <v>2</v>
      </c>
      <c r="K26" s="16">
        <f>'ответы команд'!S26</f>
        <v>0</v>
      </c>
      <c r="L26" s="16">
        <f>'ответы команд'!U26</f>
        <v>3</v>
      </c>
      <c r="M26" s="16">
        <f>'ответы команд'!W26</f>
        <v>13</v>
      </c>
      <c r="N26" s="16">
        <f>'ответы команд'!Y26</f>
        <v>1</v>
      </c>
      <c r="O26" s="16">
        <f>'ответы команд'!AA26</f>
        <v>1</v>
      </c>
      <c r="P26" s="16">
        <f>'ответы команд'!AC26</f>
        <v>1</v>
      </c>
      <c r="Q26" s="16">
        <f>'ответы команд'!AE26</f>
        <v>1</v>
      </c>
      <c r="R26" s="16">
        <f>'ответы команд'!AG26</f>
        <v>1</v>
      </c>
      <c r="S26" s="16">
        <f>'ответы команд'!AI26</f>
        <v>1</v>
      </c>
      <c r="T26" s="16">
        <f>'ответы команд'!AK26</f>
        <v>1</v>
      </c>
      <c r="U26" s="16">
        <f>'ответы команд'!AM26</f>
        <v>1</v>
      </c>
      <c r="V26" s="16">
        <f>'ответы команд'!AO26</f>
        <v>1</v>
      </c>
      <c r="W26" s="16">
        <f>'ответы команд'!AQ26</f>
        <v>1</v>
      </c>
      <c r="X26" s="16">
        <f>'ответы команд'!AR26</f>
        <v>10</v>
      </c>
      <c r="Y26" s="16">
        <f>'ответы команд'!AT26</f>
        <v>1</v>
      </c>
      <c r="Z26" s="16">
        <f>'ответы команд'!AV26</f>
        <v>0</v>
      </c>
      <c r="AA26" s="16">
        <f>'ответы команд'!AX26</f>
        <v>0</v>
      </c>
      <c r="AB26" s="16">
        <f>'ответы команд'!AZ26</f>
        <v>1</v>
      </c>
      <c r="AC26" s="16">
        <f>'ответы команд'!BB26</f>
        <v>0</v>
      </c>
      <c r="AD26" s="16">
        <f>'ответы команд'!BD26</f>
        <v>1</v>
      </c>
      <c r="AE26" s="16">
        <f>'ответы команд'!BF26</f>
        <v>0</v>
      </c>
      <c r="AF26" s="16">
        <f>'ответы команд'!BH26</f>
        <v>0</v>
      </c>
      <c r="AG26" s="16">
        <f>'ответы команд'!BJ26</f>
        <v>1</v>
      </c>
      <c r="AH26" s="16">
        <f>'ответы команд'!BL26</f>
        <v>1</v>
      </c>
      <c r="AI26" s="16">
        <f>'ответы команд'!BM26</f>
        <v>5</v>
      </c>
      <c r="AJ26" s="16">
        <f>'ответы команд'!BO26</f>
        <v>1</v>
      </c>
      <c r="AK26" s="16">
        <f>'ответы команд'!BQ26</f>
        <v>1</v>
      </c>
      <c r="AL26" s="16">
        <f>'ответы команд'!BS26</f>
        <v>1</v>
      </c>
      <c r="AM26" s="16">
        <f>'ответы команд'!BU26</f>
        <v>0</v>
      </c>
      <c r="AN26" s="16">
        <f>'ответы команд'!BW26</f>
        <v>1</v>
      </c>
      <c r="AO26" s="16">
        <f>'ответы команд'!BX26</f>
        <v>4</v>
      </c>
      <c r="AP26" s="16">
        <f>'ответы команд'!CA26</f>
        <v>2</v>
      </c>
      <c r="AQ26" s="16">
        <f>'ответы команд'!CD26</f>
        <v>2</v>
      </c>
      <c r="AR26" s="16">
        <f>'ответы команд'!CG26</f>
        <v>2</v>
      </c>
      <c r="AS26" s="16">
        <f>'ответы команд'!CI26</f>
        <v>6</v>
      </c>
      <c r="AT26" s="16">
        <f>'ответы команд'!CK26</f>
        <v>0</v>
      </c>
      <c r="AU26" s="16">
        <f>'ответы команд'!CM26</f>
        <v>0</v>
      </c>
      <c r="AV26" s="16">
        <f>'ответы команд'!CO26</f>
        <v>1</v>
      </c>
      <c r="AW26" s="16">
        <f>'ответы команд'!CQ26</f>
        <v>1</v>
      </c>
      <c r="AX26" s="16">
        <f>'ответы команд'!CS26</f>
        <v>0</v>
      </c>
      <c r="AY26" s="16">
        <f>'ответы команд'!CU26</f>
        <v>0</v>
      </c>
      <c r="AZ26" s="16">
        <f>'ответы команд'!CW26</f>
        <v>0</v>
      </c>
      <c r="BA26" s="16">
        <f>'ответы команд'!CY26</f>
        <v>1</v>
      </c>
      <c r="BB26" s="16">
        <f>'ответы команд'!CZ26</f>
        <v>3</v>
      </c>
      <c r="BC26" s="16">
        <f>'ответы команд'!DB26</f>
        <v>0</v>
      </c>
      <c r="BD26" s="16">
        <f>'ответы команд'!DD26</f>
        <v>2</v>
      </c>
      <c r="BE26" s="16">
        <f>'ответы команд'!DF26</f>
        <v>0</v>
      </c>
      <c r="BF26" s="16">
        <f>'ответы команд'!DG26</f>
        <v>2</v>
      </c>
      <c r="BG26" s="16">
        <f>'ответы команд'!DI26</f>
        <v>1</v>
      </c>
      <c r="BH26" s="16">
        <f>'ответы команд'!DK26</f>
        <v>1</v>
      </c>
      <c r="BI26" s="16">
        <f>'ответы команд'!DM26</f>
        <v>1</v>
      </c>
      <c r="BJ26" s="16">
        <f>'ответы команд'!DO26</f>
        <v>1</v>
      </c>
      <c r="BK26" s="16">
        <f>'ответы команд'!DQ26</f>
        <v>1</v>
      </c>
      <c r="BL26" s="16">
        <f>'ответы команд'!DS26</f>
        <v>1</v>
      </c>
      <c r="BM26" s="16">
        <f>'ответы команд'!DU26</f>
        <v>1</v>
      </c>
      <c r="BN26" s="16">
        <f>'ответы команд'!DW26</f>
        <v>1</v>
      </c>
      <c r="BO26" s="16">
        <f>'ответы команд'!DY26</f>
        <v>1</v>
      </c>
      <c r="BP26" s="16">
        <f>'ответы команд'!EA26</f>
        <v>1</v>
      </c>
      <c r="BQ26" s="16">
        <f>'ответы команд'!EB26</f>
        <v>10</v>
      </c>
      <c r="BR26" s="16">
        <f>'ответы команд'!ED26</f>
        <v>1</v>
      </c>
      <c r="BS26" s="16">
        <f>'ответы команд'!EF26</f>
        <v>1</v>
      </c>
      <c r="BT26" s="16">
        <f>'ответы команд'!EH26</f>
        <v>1</v>
      </c>
      <c r="BU26" s="16">
        <f>'ответы команд'!EI26</f>
        <v>3</v>
      </c>
      <c r="BV26" s="50">
        <f>'ответы команд'!EJ26</f>
        <v>-1</v>
      </c>
      <c r="BW26" s="9" t="s">
        <v>878</v>
      </c>
    </row>
    <row r="27" spans="1:75" s="9" customFormat="1" ht="27.6" customHeight="1" thickTop="1" thickBot="1" x14ac:dyDescent="0.3">
      <c r="A27" s="94">
        <v>23</v>
      </c>
      <c r="B27" s="94" t="s">
        <v>111</v>
      </c>
      <c r="C27" s="15">
        <f t="shared" si="0"/>
        <v>7</v>
      </c>
      <c r="D27" s="16">
        <f>'ответы команд'!E27</f>
        <v>7</v>
      </c>
      <c r="E27" s="16">
        <f>'ответы команд'!G27</f>
        <v>0</v>
      </c>
      <c r="F27" s="16">
        <f>'ответы команд'!I27</f>
        <v>0</v>
      </c>
      <c r="G27" s="16" t="str">
        <f>'ответы команд'!K27</f>
        <v/>
      </c>
      <c r="H27" s="16" t="str">
        <f>'ответы команд'!M27</f>
        <v/>
      </c>
      <c r="I27" s="16">
        <f>'ответы команд'!O27</f>
        <v>0</v>
      </c>
      <c r="J27" s="16">
        <f>'ответы команд'!Q27</f>
        <v>0</v>
      </c>
      <c r="K27" s="16" t="str">
        <f>'ответы команд'!S27</f>
        <v/>
      </c>
      <c r="L27" s="16" t="str">
        <f>'ответы команд'!U27</f>
        <v/>
      </c>
      <c r="M27" s="16">
        <f>'ответы команд'!W27</f>
        <v>0</v>
      </c>
      <c r="N27" s="16">
        <f>'ответы команд'!Y27</f>
        <v>1</v>
      </c>
      <c r="O27" s="16" t="str">
        <f>'ответы команд'!AA27</f>
        <v/>
      </c>
      <c r="P27" s="16" t="str">
        <f>'ответы команд'!AC27</f>
        <v/>
      </c>
      <c r="Q27" s="16" t="str">
        <f>'ответы команд'!AE27</f>
        <v/>
      </c>
      <c r="R27" s="16" t="str">
        <f>'ответы команд'!AG27</f>
        <v/>
      </c>
      <c r="S27" s="16">
        <f>'ответы команд'!AI27</f>
        <v>1</v>
      </c>
      <c r="T27" s="16" t="str">
        <f>'ответы команд'!AK27</f>
        <v/>
      </c>
      <c r="U27" s="16">
        <f>'ответы команд'!AM27</f>
        <v>1</v>
      </c>
      <c r="V27" s="16">
        <f>'ответы команд'!AO27</f>
        <v>1</v>
      </c>
      <c r="W27" s="16" t="str">
        <f>'ответы команд'!AQ27</f>
        <v/>
      </c>
      <c r="X27" s="16">
        <f>'ответы команд'!AR27</f>
        <v>4</v>
      </c>
      <c r="Y27" s="16" t="str">
        <f>'ответы команд'!AT27</f>
        <v/>
      </c>
      <c r="Z27" s="16" t="str">
        <f>'ответы команд'!AV27</f>
        <v/>
      </c>
      <c r="AA27" s="16" t="str">
        <f>'ответы команд'!AX27</f>
        <v/>
      </c>
      <c r="AB27" s="16">
        <f>'ответы команд'!AZ27</f>
        <v>1</v>
      </c>
      <c r="AC27" s="16" t="str">
        <f>'ответы команд'!BB27</f>
        <v/>
      </c>
      <c r="AD27" s="16">
        <f>'ответы команд'!BD27</f>
        <v>1</v>
      </c>
      <c r="AE27" s="16" t="str">
        <f>'ответы команд'!BF27</f>
        <v/>
      </c>
      <c r="AF27" s="16" t="str">
        <f>'ответы команд'!BH27</f>
        <v/>
      </c>
      <c r="AG27" s="16">
        <f>'ответы команд'!BJ27</f>
        <v>1</v>
      </c>
      <c r="AH27" s="16" t="str">
        <f>'ответы команд'!BL27</f>
        <v/>
      </c>
      <c r="AI27" s="16">
        <f>'ответы команд'!BM27</f>
        <v>3</v>
      </c>
      <c r="AJ27" s="16" t="str">
        <f>'ответы команд'!BO27</f>
        <v/>
      </c>
      <c r="AK27" s="16" t="str">
        <f>'ответы команд'!BQ27</f>
        <v/>
      </c>
      <c r="AL27" s="16" t="str">
        <f>'ответы команд'!BS27</f>
        <v/>
      </c>
      <c r="AM27" s="16" t="str">
        <f>'ответы команд'!BU27</f>
        <v/>
      </c>
      <c r="AN27" s="16" t="str">
        <f>'ответы команд'!BW27</f>
        <v/>
      </c>
      <c r="AO27" s="16" t="str">
        <f>'ответы команд'!BX27</f>
        <v/>
      </c>
      <c r="AP27" s="16" t="str">
        <f>'ответы команд'!CA27</f>
        <v/>
      </c>
      <c r="AQ27" s="16" t="str">
        <f>'ответы команд'!CD27</f>
        <v/>
      </c>
      <c r="AR27" s="16" t="str">
        <f>'ответы команд'!CG27</f>
        <v/>
      </c>
      <c r="AS27" s="16" t="str">
        <f>'ответы команд'!CI27</f>
        <v/>
      </c>
      <c r="AT27" s="16" t="str">
        <f>'ответы команд'!CK27</f>
        <v/>
      </c>
      <c r="AU27" s="16" t="str">
        <f>'ответы команд'!CM27</f>
        <v/>
      </c>
      <c r="AV27" s="16" t="str">
        <f>'ответы команд'!CO27</f>
        <v/>
      </c>
      <c r="AW27" s="16" t="str">
        <f>'ответы команд'!CQ27</f>
        <v/>
      </c>
      <c r="AX27" s="16" t="str">
        <f>'ответы команд'!CS27</f>
        <v/>
      </c>
      <c r="AY27" s="16" t="str">
        <f>'ответы команд'!CU27</f>
        <v/>
      </c>
      <c r="AZ27" s="16" t="str">
        <f>'ответы команд'!CW27</f>
        <v/>
      </c>
      <c r="BA27" s="16" t="str">
        <f>'ответы команд'!CY27</f>
        <v/>
      </c>
      <c r="BB27" s="16" t="str">
        <f>'ответы команд'!CZ27</f>
        <v/>
      </c>
      <c r="BC27" s="16" t="str">
        <f>'ответы команд'!DB27</f>
        <v/>
      </c>
      <c r="BD27" s="16" t="str">
        <f>'ответы команд'!DD27</f>
        <v/>
      </c>
      <c r="BE27" s="16" t="str">
        <f>'ответы команд'!DF27</f>
        <v/>
      </c>
      <c r="BF27" s="16" t="str">
        <f>'ответы команд'!DG27</f>
        <v/>
      </c>
      <c r="BG27" s="16" t="str">
        <f>'ответы команд'!DI27</f>
        <v/>
      </c>
      <c r="BH27" s="16" t="str">
        <f>'ответы команд'!DK27</f>
        <v/>
      </c>
      <c r="BI27" s="16" t="str">
        <f>'ответы команд'!DM27</f>
        <v/>
      </c>
      <c r="BJ27" s="16" t="str">
        <f>'ответы команд'!DO27</f>
        <v/>
      </c>
      <c r="BK27" s="16" t="str">
        <f>'ответы команд'!DQ27</f>
        <v/>
      </c>
      <c r="BL27" s="16" t="str">
        <f>'ответы команд'!DS27</f>
        <v/>
      </c>
      <c r="BM27" s="16" t="str">
        <f>'ответы команд'!DU27</f>
        <v/>
      </c>
      <c r="BN27" s="16" t="str">
        <f>'ответы команд'!DW27</f>
        <v/>
      </c>
      <c r="BO27" s="16" t="str">
        <f>'ответы команд'!DY27</f>
        <v/>
      </c>
      <c r="BP27" s="16" t="str">
        <f>'ответы команд'!EA27</f>
        <v/>
      </c>
      <c r="BQ27" s="16" t="str">
        <f>'ответы команд'!EB27</f>
        <v/>
      </c>
      <c r="BR27" s="16" t="str">
        <f>'ответы команд'!ED27</f>
        <v/>
      </c>
      <c r="BS27" s="16" t="str">
        <f>'ответы команд'!EF27</f>
        <v/>
      </c>
      <c r="BT27" s="16" t="str">
        <f>'ответы команд'!EH27</f>
        <v/>
      </c>
      <c r="BU27" s="16" t="str">
        <f>'ответы команд'!EI27</f>
        <v/>
      </c>
      <c r="BV27" s="50">
        <f>'ответы команд'!EJ27</f>
        <v>0</v>
      </c>
    </row>
    <row r="28" spans="1:75" s="9" customFormat="1" ht="27.6" customHeight="1" thickTop="1" thickBot="1" x14ac:dyDescent="0.3">
      <c r="A28" s="95">
        <v>24</v>
      </c>
      <c r="B28" s="95" t="s">
        <v>29</v>
      </c>
      <c r="C28" s="18">
        <f t="shared" si="0"/>
        <v>34</v>
      </c>
      <c r="D28" s="16">
        <f>'ответы команд'!E28</f>
        <v>14</v>
      </c>
      <c r="E28" s="16">
        <f>'ответы команд'!G28</f>
        <v>5</v>
      </c>
      <c r="F28" s="16">
        <f>'ответы команд'!I28</f>
        <v>1</v>
      </c>
      <c r="G28" s="16">
        <f>'ответы команд'!K28</f>
        <v>0</v>
      </c>
      <c r="H28" s="16">
        <f>'ответы команд'!M28</f>
        <v>1</v>
      </c>
      <c r="I28" s="16">
        <f>'ответы команд'!O28</f>
        <v>0</v>
      </c>
      <c r="J28" s="16">
        <f>'ответы команд'!Q28</f>
        <v>0</v>
      </c>
      <c r="K28" s="16">
        <f>'ответы команд'!S28</f>
        <v>0</v>
      </c>
      <c r="L28" s="16">
        <f>'ответы команд'!U28</f>
        <v>0</v>
      </c>
      <c r="M28" s="16">
        <f>'ответы команд'!W28</f>
        <v>13</v>
      </c>
      <c r="N28" s="16">
        <f>'ответы команд'!Y28</f>
        <v>1</v>
      </c>
      <c r="O28" s="16">
        <f>'ответы команд'!AA28</f>
        <v>0</v>
      </c>
      <c r="P28" s="16">
        <f>'ответы команд'!AC28</f>
        <v>1</v>
      </c>
      <c r="Q28" s="16" t="str">
        <f>'ответы команд'!AE28</f>
        <v/>
      </c>
      <c r="R28" s="16">
        <f>'ответы команд'!AG28</f>
        <v>1</v>
      </c>
      <c r="S28" s="16">
        <f>'ответы команд'!AI28</f>
        <v>0</v>
      </c>
      <c r="T28" s="16">
        <f>'ответы команд'!AK28</f>
        <v>0</v>
      </c>
      <c r="U28" s="16">
        <f>'ответы команд'!AM28</f>
        <v>1</v>
      </c>
      <c r="V28" s="16">
        <f>'ответы команд'!AO28</f>
        <v>1</v>
      </c>
      <c r="W28" s="16">
        <f>'ответы команд'!AQ28</f>
        <v>1</v>
      </c>
      <c r="X28" s="16">
        <f>'ответы команд'!AR28</f>
        <v>6</v>
      </c>
      <c r="Y28" s="16">
        <f>'ответы команд'!AT28</f>
        <v>1</v>
      </c>
      <c r="Z28" s="16">
        <f>'ответы команд'!AV28</f>
        <v>0</v>
      </c>
      <c r="AA28" s="16">
        <f>'ответы команд'!AX28</f>
        <v>0</v>
      </c>
      <c r="AB28" s="16">
        <f>'ответы команд'!AZ28</f>
        <v>1</v>
      </c>
      <c r="AC28" s="16">
        <f>'ответы команд'!BB28</f>
        <v>1</v>
      </c>
      <c r="AD28" s="16">
        <f>'ответы команд'!BD28</f>
        <v>1</v>
      </c>
      <c r="AE28" s="16">
        <f>'ответы команд'!BF28</f>
        <v>0</v>
      </c>
      <c r="AF28" s="16">
        <f>'ответы команд'!BH28</f>
        <v>0</v>
      </c>
      <c r="AG28" s="16">
        <f>'ответы команд'!BJ28</f>
        <v>1</v>
      </c>
      <c r="AH28" s="16">
        <f>'ответы команд'!BL28</f>
        <v>1</v>
      </c>
      <c r="AI28" s="16">
        <f>'ответы команд'!BM28</f>
        <v>6</v>
      </c>
      <c r="AJ28" s="16">
        <f>'ответы команд'!BO28</f>
        <v>1</v>
      </c>
      <c r="AK28" s="16">
        <f>'ответы команд'!BQ28</f>
        <v>1</v>
      </c>
      <c r="AL28" s="16">
        <f>'ответы команд'!BS28</f>
        <v>0</v>
      </c>
      <c r="AM28" s="16">
        <f>'ответы команд'!BU28</f>
        <v>0</v>
      </c>
      <c r="AN28" s="16">
        <f>'ответы команд'!BW28</f>
        <v>0</v>
      </c>
      <c r="AO28" s="16">
        <f>'ответы команд'!BX28</f>
        <v>2</v>
      </c>
      <c r="AP28" s="16">
        <f>'ответы команд'!CA28</f>
        <v>2</v>
      </c>
      <c r="AQ28" s="16">
        <f>'ответы команд'!CD28</f>
        <v>1</v>
      </c>
      <c r="AR28" s="16">
        <f>'ответы команд'!CG28</f>
        <v>2</v>
      </c>
      <c r="AS28" s="16">
        <f>'ответы команд'!CI28</f>
        <v>5</v>
      </c>
      <c r="AT28" s="16">
        <f>'ответы команд'!CK28</f>
        <v>0</v>
      </c>
      <c r="AU28" s="16">
        <f>'ответы команд'!CM28</f>
        <v>0</v>
      </c>
      <c r="AV28" s="16">
        <f>'ответы команд'!CO28</f>
        <v>0</v>
      </c>
      <c r="AW28" s="16">
        <f>'ответы команд'!CQ28</f>
        <v>0</v>
      </c>
      <c r="AX28" s="16">
        <f>'ответы команд'!CS28</f>
        <v>1</v>
      </c>
      <c r="AY28" s="16">
        <f>'ответы команд'!CU28</f>
        <v>0</v>
      </c>
      <c r="AZ28" s="16">
        <f>'ответы команд'!CW28</f>
        <v>0</v>
      </c>
      <c r="BA28" s="16">
        <f>'ответы команд'!CY28</f>
        <v>0</v>
      </c>
      <c r="BB28" s="16">
        <f>'ответы команд'!CZ28</f>
        <v>1</v>
      </c>
      <c r="BC28" s="16">
        <f>'ответы команд'!DB28</f>
        <v>0</v>
      </c>
      <c r="BD28" s="16">
        <f>'ответы команд'!DD28</f>
        <v>0</v>
      </c>
      <c r="BE28" s="16">
        <f>'ответы команд'!DF28</f>
        <v>0</v>
      </c>
      <c r="BF28" s="16">
        <f>'ответы команд'!DG28</f>
        <v>0</v>
      </c>
      <c r="BG28" s="16">
        <f>'ответы команд'!DI28</f>
        <v>1</v>
      </c>
      <c r="BH28" s="16">
        <f>'ответы команд'!DK28</f>
        <v>1</v>
      </c>
      <c r="BI28" s="16">
        <f>'ответы команд'!DM28</f>
        <v>1</v>
      </c>
      <c r="BJ28" s="16">
        <f>'ответы команд'!DO28</f>
        <v>1</v>
      </c>
      <c r="BK28" s="16">
        <f>'ответы команд'!DQ28</f>
        <v>1</v>
      </c>
      <c r="BL28" s="16">
        <f>'ответы команд'!DS28</f>
        <v>1</v>
      </c>
      <c r="BM28" s="16">
        <f>'ответы команд'!DU28</f>
        <v>1</v>
      </c>
      <c r="BN28" s="16">
        <f>'ответы команд'!DW28</f>
        <v>1</v>
      </c>
      <c r="BO28" s="16">
        <f>'ответы команд'!DY28</f>
        <v>1</v>
      </c>
      <c r="BP28" s="16">
        <f>'ответы команд'!EA28</f>
        <v>1</v>
      </c>
      <c r="BQ28" s="16">
        <f>'ответы команд'!EB28</f>
        <v>10</v>
      </c>
      <c r="BR28" s="16">
        <f>'ответы команд'!ED28</f>
        <v>1</v>
      </c>
      <c r="BS28" s="16">
        <f>'ответы команд'!EF28</f>
        <v>1</v>
      </c>
      <c r="BT28" s="16">
        <f>'ответы команд'!EH28</f>
        <v>1</v>
      </c>
      <c r="BU28" s="16">
        <f>'ответы команд'!EI28</f>
        <v>3</v>
      </c>
      <c r="BV28" s="50">
        <f>'ответы команд'!EJ28</f>
        <v>0</v>
      </c>
    </row>
    <row r="29" spans="1:75" s="9" customFormat="1" ht="27.6" customHeight="1" thickTop="1" thickBot="1" x14ac:dyDescent="0.3">
      <c r="A29" s="94">
        <v>25</v>
      </c>
      <c r="B29" s="94" t="s">
        <v>48</v>
      </c>
      <c r="C29" s="15">
        <f t="shared" si="0"/>
        <v>34</v>
      </c>
      <c r="D29" s="16">
        <f>'ответы команд'!E29</f>
        <v>14</v>
      </c>
      <c r="E29" s="16">
        <f>'ответы команд'!G29</f>
        <v>1</v>
      </c>
      <c r="F29" s="16">
        <f>'ответы команд'!I29</f>
        <v>0</v>
      </c>
      <c r="G29" s="16">
        <f>'ответы команд'!K29</f>
        <v>0</v>
      </c>
      <c r="H29" s="16">
        <f>'ответы команд'!M29</f>
        <v>0</v>
      </c>
      <c r="I29" s="16">
        <f>'ответы команд'!O29</f>
        <v>0</v>
      </c>
      <c r="J29" s="16">
        <f>'ответы команд'!Q29</f>
        <v>4</v>
      </c>
      <c r="K29" s="16" t="str">
        <f>'ответы команд'!S29</f>
        <v/>
      </c>
      <c r="L29" s="16">
        <f>'ответы команд'!U29</f>
        <v>3</v>
      </c>
      <c r="M29" s="16">
        <f>'ответы команд'!W29</f>
        <v>13</v>
      </c>
      <c r="N29" s="16">
        <f>'ответы команд'!Y29</f>
        <v>1</v>
      </c>
      <c r="O29" s="16">
        <f>'ответы команд'!AA29</f>
        <v>0</v>
      </c>
      <c r="P29" s="16">
        <f>'ответы команд'!AC29</f>
        <v>1</v>
      </c>
      <c r="Q29" s="16" t="str">
        <f>'ответы команд'!AE29</f>
        <v/>
      </c>
      <c r="R29" s="16">
        <f>'ответы команд'!AG29</f>
        <v>1</v>
      </c>
      <c r="S29" s="16">
        <f>'ответы команд'!AI29</f>
        <v>1</v>
      </c>
      <c r="T29" s="16" t="str">
        <f>'ответы команд'!AK29</f>
        <v/>
      </c>
      <c r="U29" s="16">
        <f>'ответы команд'!AM29</f>
        <v>1</v>
      </c>
      <c r="V29" s="16">
        <f>'ответы команд'!AO29</f>
        <v>1</v>
      </c>
      <c r="W29" s="16">
        <f>'ответы команд'!AQ29</f>
        <v>1</v>
      </c>
      <c r="X29" s="16">
        <f>'ответы команд'!AR29</f>
        <v>7</v>
      </c>
      <c r="Y29" s="16">
        <f>'ответы команд'!AT29</f>
        <v>1</v>
      </c>
      <c r="Z29" s="16">
        <f>'ответы команд'!AV29</f>
        <v>0</v>
      </c>
      <c r="AA29" s="16">
        <f>'ответы команд'!AX29</f>
        <v>0</v>
      </c>
      <c r="AB29" s="16">
        <f>'ответы команд'!AZ29</f>
        <v>1</v>
      </c>
      <c r="AC29" s="16" t="str">
        <f>'ответы команд'!BB29</f>
        <v/>
      </c>
      <c r="AD29" s="16">
        <f>'ответы команд'!BD29</f>
        <v>1</v>
      </c>
      <c r="AE29" s="16">
        <f>'ответы команд'!BF29</f>
        <v>1</v>
      </c>
      <c r="AF29" s="16">
        <f>'ответы команд'!BH29</f>
        <v>1</v>
      </c>
      <c r="AG29" s="16">
        <f>'ответы команд'!BJ29</f>
        <v>1</v>
      </c>
      <c r="AH29" s="16">
        <f>'ответы команд'!BL29</f>
        <v>0</v>
      </c>
      <c r="AI29" s="16">
        <f>'ответы команд'!BM29</f>
        <v>6</v>
      </c>
      <c r="AJ29" s="16">
        <f>'ответы команд'!BO29</f>
        <v>1</v>
      </c>
      <c r="AK29" s="16" t="str">
        <f>'ответы команд'!BQ29</f>
        <v/>
      </c>
      <c r="AL29" s="16" t="str">
        <f>'ответы команд'!BS29</f>
        <v/>
      </c>
      <c r="AM29" s="16" t="str">
        <f>'ответы команд'!BU29</f>
        <v/>
      </c>
      <c r="AN29" s="16">
        <f>'ответы команд'!BW29</f>
        <v>0</v>
      </c>
      <c r="AO29" s="16">
        <f>'ответы команд'!BX29</f>
        <v>1</v>
      </c>
      <c r="AP29" s="16">
        <f>'ответы команд'!CA29</f>
        <v>1</v>
      </c>
      <c r="AQ29" s="16" t="str">
        <f>'ответы команд'!CD29</f>
        <v/>
      </c>
      <c r="AR29" s="16" t="str">
        <f>'ответы команд'!CG29</f>
        <v/>
      </c>
      <c r="AS29" s="16">
        <f>'ответы команд'!CI29</f>
        <v>1</v>
      </c>
      <c r="AT29" s="16">
        <f>'ответы команд'!CK29</f>
        <v>0</v>
      </c>
      <c r="AU29" s="16">
        <f>'ответы команд'!CM29</f>
        <v>0</v>
      </c>
      <c r="AV29" s="16">
        <f>'ответы команд'!CO29</f>
        <v>0</v>
      </c>
      <c r="AW29" s="16">
        <f>'ответы команд'!CQ29</f>
        <v>0</v>
      </c>
      <c r="AX29" s="16">
        <f>'ответы команд'!CS29</f>
        <v>0</v>
      </c>
      <c r="AY29" s="16">
        <f>'ответы команд'!CU29</f>
        <v>0</v>
      </c>
      <c r="AZ29" s="16" t="str">
        <f>'ответы команд'!CW29</f>
        <v/>
      </c>
      <c r="BA29" s="16">
        <f>'ответы команд'!CY29</f>
        <v>0</v>
      </c>
      <c r="BB29" s="16">
        <f>'ответы команд'!CZ29</f>
        <v>0</v>
      </c>
      <c r="BC29" s="16">
        <f>'ответы команд'!DB29</f>
        <v>2</v>
      </c>
      <c r="BD29" s="16">
        <f>'ответы команд'!DD29</f>
        <v>2</v>
      </c>
      <c r="BE29" s="16">
        <f>'ответы команд'!DF29</f>
        <v>0</v>
      </c>
      <c r="BF29" s="16">
        <f>'ответы команд'!DG29</f>
        <v>4</v>
      </c>
      <c r="BG29" s="16">
        <f>'ответы команд'!DI29</f>
        <v>1</v>
      </c>
      <c r="BH29" s="16">
        <f>'ответы команд'!DK29</f>
        <v>1</v>
      </c>
      <c r="BI29" s="16">
        <f>'ответы команд'!DM29</f>
        <v>1</v>
      </c>
      <c r="BJ29" s="16">
        <f>'ответы команд'!DO29</f>
        <v>1</v>
      </c>
      <c r="BK29" s="16">
        <f>'ответы команд'!DQ29</f>
        <v>1</v>
      </c>
      <c r="BL29" s="16">
        <f>'ответы команд'!DS29</f>
        <v>1</v>
      </c>
      <c r="BM29" s="16">
        <f>'ответы команд'!DU29</f>
        <v>1</v>
      </c>
      <c r="BN29" s="16">
        <f>'ответы команд'!DW29</f>
        <v>1</v>
      </c>
      <c r="BO29" s="16">
        <f>'ответы команд'!DY29</f>
        <v>1</v>
      </c>
      <c r="BP29" s="16">
        <f>'ответы команд'!EA29</f>
        <v>1</v>
      </c>
      <c r="BQ29" s="16">
        <f>'ответы команд'!EB29</f>
        <v>10</v>
      </c>
      <c r="BR29" s="16">
        <f>'ответы команд'!ED29</f>
        <v>1</v>
      </c>
      <c r="BS29" s="16">
        <f>'ответы команд'!EF29</f>
        <v>1</v>
      </c>
      <c r="BT29" s="16">
        <f>'ответы команд'!EH29</f>
        <v>1</v>
      </c>
      <c r="BU29" s="16">
        <f>'ответы команд'!EI29</f>
        <v>3</v>
      </c>
      <c r="BV29" s="50">
        <f>'ответы команд'!EJ29</f>
        <v>-1</v>
      </c>
      <c r="BW29" s="9" t="s">
        <v>886</v>
      </c>
    </row>
    <row r="30" spans="1:75" s="9" customFormat="1" ht="4.1500000000000004" customHeight="1" thickTop="1" thickBot="1" x14ac:dyDescent="0.3">
      <c r="A30" s="22"/>
      <c r="B30" s="1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50"/>
    </row>
    <row r="31" spans="1:75" ht="26.65" customHeight="1" thickTop="1" x14ac:dyDescent="0.25">
      <c r="A31" s="5"/>
      <c r="B31" s="6" t="s">
        <v>16</v>
      </c>
      <c r="C31" s="7"/>
      <c r="D31" s="80">
        <f t="shared" ref="D31:R31" si="1">SUM(D5:D30)/D4</f>
        <v>11.28</v>
      </c>
      <c r="E31" s="80">
        <f t="shared" si="1"/>
        <v>9</v>
      </c>
      <c r="F31" s="80">
        <f t="shared" si="1"/>
        <v>1.375</v>
      </c>
      <c r="G31" s="80">
        <f t="shared" si="1"/>
        <v>4</v>
      </c>
      <c r="H31" s="80">
        <f t="shared" si="1"/>
        <v>4</v>
      </c>
      <c r="I31" s="80">
        <f t="shared" si="1"/>
        <v>2.3333333333333335</v>
      </c>
      <c r="J31" s="80">
        <f t="shared" si="1"/>
        <v>5</v>
      </c>
      <c r="K31" s="80">
        <f t="shared" si="1"/>
        <v>0.66666666666666663</v>
      </c>
      <c r="L31" s="80">
        <f t="shared" si="1"/>
        <v>13</v>
      </c>
      <c r="M31" s="80">
        <f t="shared" si="1"/>
        <v>16.615384615384617</v>
      </c>
      <c r="N31" s="8">
        <f t="shared" si="1"/>
        <v>22</v>
      </c>
      <c r="O31" s="8">
        <f t="shared" si="1"/>
        <v>5</v>
      </c>
      <c r="P31" s="8">
        <f t="shared" si="1"/>
        <v>16</v>
      </c>
      <c r="Q31" s="8">
        <f t="shared" si="1"/>
        <v>5</v>
      </c>
      <c r="R31" s="8">
        <f t="shared" si="1"/>
        <v>20</v>
      </c>
      <c r="S31" s="8">
        <f>SUM(S5:S30)/S4</f>
        <v>15</v>
      </c>
      <c r="T31" s="8">
        <f>SUM(T5:T30)/T4</f>
        <v>7</v>
      </c>
      <c r="U31" s="8">
        <f>SUM(U5:U30)/U4</f>
        <v>24</v>
      </c>
      <c r="V31" s="8">
        <f>SUM(V5:V30)/V4</f>
        <v>21</v>
      </c>
      <c r="W31" s="8">
        <f>SUM(W5:W30)/W4</f>
        <v>10</v>
      </c>
      <c r="X31" s="8"/>
      <c r="Y31" s="8">
        <f t="shared" ref="Y31:AR31" si="2">SUM(Y5:Y30)/Y4</f>
        <v>16</v>
      </c>
      <c r="Z31" s="8">
        <f t="shared" si="2"/>
        <v>2</v>
      </c>
      <c r="AA31" s="8">
        <f t="shared" si="2"/>
        <v>6</v>
      </c>
      <c r="AB31" s="8">
        <f t="shared" si="2"/>
        <v>23</v>
      </c>
      <c r="AC31" s="8">
        <f t="shared" si="2"/>
        <v>2</v>
      </c>
      <c r="AD31" s="8">
        <f t="shared" si="2"/>
        <v>15</v>
      </c>
      <c r="AE31" s="8">
        <f t="shared" si="2"/>
        <v>1</v>
      </c>
      <c r="AF31" s="8">
        <f t="shared" si="2"/>
        <v>9</v>
      </c>
      <c r="AG31" s="8">
        <f t="shared" si="2"/>
        <v>22</v>
      </c>
      <c r="AH31" s="8">
        <f t="shared" si="2"/>
        <v>7</v>
      </c>
      <c r="AI31" s="8">
        <f t="shared" si="2"/>
        <v>10.3</v>
      </c>
      <c r="AJ31" s="8">
        <f t="shared" si="2"/>
        <v>14</v>
      </c>
      <c r="AK31" s="8">
        <f t="shared" si="2"/>
        <v>7</v>
      </c>
      <c r="AL31" s="8">
        <f t="shared" si="2"/>
        <v>1</v>
      </c>
      <c r="AM31" s="8">
        <f t="shared" si="2"/>
        <v>2</v>
      </c>
      <c r="AN31" s="80">
        <f t="shared" si="2"/>
        <v>10</v>
      </c>
      <c r="AO31" s="80">
        <f t="shared" si="2"/>
        <v>6.8</v>
      </c>
      <c r="AP31" s="8">
        <f t="shared" si="2"/>
        <v>10</v>
      </c>
      <c r="AQ31" s="8">
        <f t="shared" si="2"/>
        <v>9.5</v>
      </c>
      <c r="AR31" s="8">
        <f t="shared" si="2"/>
        <v>7.5</v>
      </c>
      <c r="AS31" s="8"/>
      <c r="AT31" s="8">
        <f t="shared" ref="AT31" si="3">SUM(AT5:AT30)/AT4</f>
        <v>0</v>
      </c>
      <c r="AU31" s="8">
        <f t="shared" ref="AU31" si="4">SUM(AU5:AU30)/AU4</f>
        <v>2</v>
      </c>
      <c r="AV31" s="8">
        <f t="shared" ref="AV31" si="5">SUM(AV5:AV30)/AV4</f>
        <v>2</v>
      </c>
      <c r="AW31" s="8">
        <f t="shared" ref="AW31" si="6">SUM(AW5:AW30)/AW4</f>
        <v>1</v>
      </c>
      <c r="AX31" s="8">
        <f t="shared" ref="AX31" si="7">SUM(AX5:AX30)/AX4</f>
        <v>1</v>
      </c>
      <c r="AY31" s="8">
        <f t="shared" ref="AY31" si="8">SUM(AY5:AY30)/AY4</f>
        <v>0</v>
      </c>
      <c r="AZ31" s="8">
        <f t="shared" ref="AZ31:BA31" si="9">SUM(AZ5:AZ30)/AZ4</f>
        <v>0</v>
      </c>
      <c r="BA31" s="8">
        <f t="shared" si="9"/>
        <v>5</v>
      </c>
      <c r="BB31" s="8"/>
      <c r="BC31" s="8">
        <f t="shared" ref="BC31:BT31" si="10">SUM(BC5:BC30)/BC4</f>
        <v>8</v>
      </c>
      <c r="BD31" s="8">
        <f t="shared" si="10"/>
        <v>7</v>
      </c>
      <c r="BE31" s="8">
        <f t="shared" si="10"/>
        <v>0</v>
      </c>
      <c r="BF31" s="80">
        <f t="shared" si="10"/>
        <v>5</v>
      </c>
      <c r="BG31" s="8">
        <f t="shared" si="10"/>
        <v>17</v>
      </c>
      <c r="BH31" s="8">
        <f t="shared" si="10"/>
        <v>17</v>
      </c>
      <c r="BI31" s="8">
        <f t="shared" si="10"/>
        <v>16</v>
      </c>
      <c r="BJ31" s="8">
        <f t="shared" si="10"/>
        <v>17</v>
      </c>
      <c r="BK31" s="8">
        <f t="shared" si="10"/>
        <v>17</v>
      </c>
      <c r="BL31" s="8">
        <f t="shared" si="10"/>
        <v>15</v>
      </c>
      <c r="BM31" s="8">
        <f t="shared" si="10"/>
        <v>20</v>
      </c>
      <c r="BN31" s="8">
        <f t="shared" si="10"/>
        <v>15</v>
      </c>
      <c r="BO31" s="8">
        <f t="shared" si="10"/>
        <v>16</v>
      </c>
      <c r="BP31" s="8">
        <f t="shared" si="10"/>
        <v>17</v>
      </c>
      <c r="BQ31" s="8">
        <f t="shared" si="10"/>
        <v>16.7</v>
      </c>
      <c r="BR31" s="8">
        <f t="shared" si="10"/>
        <v>16</v>
      </c>
      <c r="BS31" s="8">
        <f t="shared" si="10"/>
        <v>18</v>
      </c>
      <c r="BT31" s="8">
        <f t="shared" si="10"/>
        <v>15</v>
      </c>
      <c r="BU31" s="8"/>
      <c r="BV31" s="8"/>
    </row>
    <row r="32" spans="1:75" ht="7.9" customHeight="1" x14ac:dyDescent="0.25">
      <c r="C32" s="2"/>
    </row>
    <row r="33" spans="3:57" ht="30" x14ac:dyDescent="0.25">
      <c r="C33" s="2"/>
      <c r="D33" s="129"/>
      <c r="AE33" s="2" t="s">
        <v>607</v>
      </c>
      <c r="AL33" s="2" t="s">
        <v>607</v>
      </c>
      <c r="AM33" s="2"/>
      <c r="AT33" s="2" t="s">
        <v>607</v>
      </c>
      <c r="AU33" s="2"/>
      <c r="AW33" s="2"/>
      <c r="AY33" s="2" t="s">
        <v>607</v>
      </c>
      <c r="AZ33" s="2" t="s">
        <v>607</v>
      </c>
      <c r="BE33" s="2" t="s">
        <v>607</v>
      </c>
    </row>
    <row r="34" spans="3:57" x14ac:dyDescent="0.25">
      <c r="D34" s="129"/>
      <c r="AE34" t="s">
        <v>608</v>
      </c>
      <c r="AL34" t="s">
        <v>609</v>
      </c>
    </row>
    <row r="35" spans="3:57" x14ac:dyDescent="0.25">
      <c r="D35" s="129"/>
    </row>
  </sheetData>
  <sortState xmlns:xlrd2="http://schemas.microsoft.com/office/spreadsheetml/2017/richdata2" ref="A5:B29">
    <sortCondition ref="A5:A29"/>
  </sortState>
  <phoneticPr fontId="9" type="noConversion"/>
  <conditionalFormatting sqref="D5:BU30">
    <cfRule type="containsBlanks" dxfId="4" priority="1" stopIfTrue="1">
      <formula>LEN(TRIM(D5))=0</formula>
    </cfRule>
    <cfRule type="cellIs" dxfId="3" priority="2" stopIfTrue="1" operator="equal">
      <formula>0</formula>
    </cfRule>
    <cfRule type="expression" dxfId="2" priority="3" stopIfTrue="1">
      <formula>D5=D$4</formula>
    </cfRule>
  </conditionalFormatting>
  <conditionalFormatting sqref="BV5:BV30">
    <cfRule type="cellIs" dxfId="1" priority="265" operator="greaterThan">
      <formula>0</formula>
    </cfRule>
    <cfRule type="cellIs" dxfId="0" priority="291" stopIfTrue="1" operator="lessThan">
      <formula>0</formula>
    </cfRule>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L43"/>
  <sheetViews>
    <sheetView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RowHeight="15" outlineLevelCol="1" x14ac:dyDescent="0.25"/>
  <cols>
    <col min="1" max="1" width="6.28515625" hidden="1" customWidth="1"/>
    <col min="2" max="2" width="34.140625" customWidth="1"/>
    <col min="3" max="3" width="7.7109375" style="3" customWidth="1"/>
    <col min="4" max="4" width="7.85546875" customWidth="1" outlineLevel="1"/>
    <col min="5" max="5" width="5.5703125" style="2" customWidth="1"/>
    <col min="6" max="6" width="15.42578125" customWidth="1" outlineLevel="1"/>
    <col min="7" max="7" width="5.5703125" style="2" customWidth="1"/>
    <col min="8" max="8" width="7.42578125" customWidth="1" outlineLevel="1"/>
    <col min="9" max="9" width="5.5703125" style="2" customWidth="1"/>
    <col min="10" max="10" width="57.28515625" customWidth="1" outlineLevel="1"/>
    <col min="11" max="11" width="5.5703125" style="2" customWidth="1"/>
    <col min="12" max="12" width="28.140625" customWidth="1" outlineLevel="1"/>
    <col min="13" max="13" width="5.5703125" style="2" customWidth="1"/>
    <col min="14" max="14" width="47.42578125" customWidth="1" outlineLevel="1"/>
    <col min="15" max="15" width="5.7109375" style="2" bestFit="1" customWidth="1"/>
    <col min="16" max="16" width="22.7109375" customWidth="1" outlineLevel="1"/>
    <col min="17" max="17" width="5.7109375" style="2" bestFit="1" customWidth="1"/>
    <col min="18" max="18" width="31.42578125" customWidth="1" outlineLevel="1"/>
    <col min="19" max="19" width="5.7109375" style="2" bestFit="1" customWidth="1"/>
    <col min="20" max="20" width="24.7109375" customWidth="1" outlineLevel="1"/>
    <col min="21" max="21" width="5.7109375" style="2" bestFit="1" customWidth="1"/>
    <col min="22" max="22" width="29.140625" customWidth="1" outlineLevel="1"/>
    <col min="23" max="23" width="4.28515625" style="2" customWidth="1"/>
    <col min="24" max="24" width="15.28515625" customWidth="1" outlineLevel="1"/>
    <col min="25" max="25" width="5.42578125" style="2" customWidth="1" outlineLevel="1"/>
    <col min="26" max="26" width="10.85546875" customWidth="1" outlineLevel="1"/>
    <col min="27" max="27" width="5.42578125" style="2" customWidth="1" outlineLevel="1"/>
    <col min="28" max="28" width="14.28515625" customWidth="1" outlineLevel="1"/>
    <col min="29" max="29" width="5.42578125" style="2" customWidth="1" outlineLevel="1"/>
    <col min="30" max="30" width="10.85546875" customWidth="1" outlineLevel="1"/>
    <col min="31" max="31" width="5.42578125" style="2" customWidth="1" outlineLevel="1"/>
    <col min="32" max="32" width="10.85546875" customWidth="1" outlineLevel="1"/>
    <col min="33" max="33" width="5.42578125" style="2" customWidth="1" outlineLevel="1"/>
    <col min="34" max="34" width="10.85546875" customWidth="1" outlineLevel="1"/>
    <col min="35" max="35" width="5.7109375" style="2" customWidth="1" outlineLevel="1"/>
    <col min="36" max="36" width="13.140625" customWidth="1" outlineLevel="1"/>
    <col min="37" max="37" width="5.7109375" style="2" customWidth="1" outlineLevel="1"/>
    <col min="38" max="38" width="10.85546875" customWidth="1" outlineLevel="1"/>
    <col min="39" max="39" width="5.7109375" style="2" customWidth="1" outlineLevel="1"/>
    <col min="40" max="40" width="10.85546875" customWidth="1" outlineLevel="1"/>
    <col min="41" max="41" width="5.7109375" style="2" customWidth="1" outlineLevel="1"/>
    <col min="42" max="42" width="14.42578125" customWidth="1" outlineLevel="1"/>
    <col min="43" max="43" width="5.7109375" style="2" customWidth="1" outlineLevel="1"/>
    <col min="44" max="44" width="5.7109375" style="2" customWidth="1"/>
    <col min="45" max="45" width="12" customWidth="1" outlineLevel="1"/>
    <col min="46" max="46" width="5.7109375" style="2" customWidth="1" outlineLevel="1"/>
    <col min="47" max="47" width="16.5703125" customWidth="1" outlineLevel="1"/>
    <col min="48" max="48" width="5.7109375" style="2" customWidth="1" outlineLevel="1"/>
    <col min="49" max="49" width="12" customWidth="1" outlineLevel="1"/>
    <col min="50" max="50" width="5.7109375" style="2" customWidth="1" outlineLevel="1"/>
    <col min="51" max="51" width="12" customWidth="1" outlineLevel="1"/>
    <col min="52" max="52" width="5.7109375" style="2" customWidth="1" outlineLevel="1"/>
    <col min="53" max="53" width="12" customWidth="1" outlineLevel="1"/>
    <col min="54" max="54" width="5.7109375" style="2" customWidth="1" outlineLevel="1"/>
    <col min="55" max="55" width="12" customWidth="1" outlineLevel="1"/>
    <col min="56" max="56" width="5.7109375" style="2" customWidth="1" outlineLevel="1"/>
    <col min="57" max="57" width="12" customWidth="1" outlineLevel="1"/>
    <col min="58" max="58" width="6.28515625" style="2" customWidth="1" outlineLevel="1"/>
    <col min="59" max="59" width="14.85546875" customWidth="1" outlineLevel="1"/>
    <col min="60" max="60" width="6.7109375" style="2" customWidth="1" outlineLevel="1"/>
    <col min="61" max="61" width="17.7109375" customWidth="1" outlineLevel="1"/>
    <col min="62" max="62" width="6.7109375" style="2" customWidth="1" outlineLevel="1"/>
    <col min="63" max="63" width="12" customWidth="1" outlineLevel="1"/>
    <col min="64" max="64" width="6.7109375" style="2" customWidth="1" outlineLevel="1"/>
    <col min="65" max="65" width="5.7109375" style="2" customWidth="1"/>
    <col min="66" max="66" width="11.42578125" customWidth="1" outlineLevel="1"/>
    <col min="67" max="67" width="5.7109375" style="2" customWidth="1" outlineLevel="1" collapsed="1"/>
    <col min="68" max="68" width="10.5703125" customWidth="1" outlineLevel="1"/>
    <col min="69" max="69" width="5.7109375" style="2" customWidth="1" outlineLevel="1" collapsed="1"/>
    <col min="70" max="70" width="13.28515625" customWidth="1" outlineLevel="1"/>
    <col min="71" max="71" width="5.7109375" style="2" customWidth="1" outlineLevel="1" collapsed="1"/>
    <col min="72" max="72" width="15.7109375" customWidth="1" outlineLevel="1"/>
    <col min="73" max="73" width="5.7109375" style="2" customWidth="1" outlineLevel="1" collapsed="1"/>
    <col min="74" max="74" width="12.42578125" customWidth="1" outlineLevel="1"/>
    <col min="75" max="75" width="5.7109375" style="2" customWidth="1" outlineLevel="1" collapsed="1"/>
    <col min="76" max="76" width="5.7109375" style="2" customWidth="1"/>
    <col min="77" max="77" width="11.28515625" customWidth="1" outlineLevel="1"/>
    <col min="78" max="78" width="5.140625" style="2" customWidth="1" outlineLevel="1"/>
    <col min="79" max="79" width="4.5703125" customWidth="1" outlineLevel="1"/>
    <col min="80" max="80" width="11.28515625" style="2" customWidth="1" outlineLevel="1"/>
    <col min="81" max="81" width="5.140625" customWidth="1" outlineLevel="1"/>
    <col min="82" max="82" width="4.5703125" style="2" customWidth="1" outlineLevel="1"/>
    <col min="83" max="83" width="11.28515625" customWidth="1" outlineLevel="1"/>
    <col min="84" max="84" width="5.140625" style="2" customWidth="1" outlineLevel="1"/>
    <col min="85" max="85" width="4.5703125" customWidth="1" outlineLevel="1"/>
    <col min="86" max="86" width="5.7109375" style="2" customWidth="1" outlineLevel="1"/>
    <col min="87" max="87" width="5.7109375" style="2" customWidth="1"/>
    <col min="88" max="88" width="13.42578125" customWidth="1" outlineLevel="1"/>
    <col min="89" max="89" width="6.42578125" style="2" customWidth="1" outlineLevel="1"/>
    <col min="90" max="90" width="15.28515625" customWidth="1" outlineLevel="1"/>
    <col min="91" max="91" width="6.42578125" style="2" customWidth="1" outlineLevel="1"/>
    <col min="92" max="92" width="20.28515625" customWidth="1" outlineLevel="1"/>
    <col min="93" max="93" width="6.42578125" style="2" customWidth="1" outlineLevel="1"/>
    <col min="94" max="94" width="17" customWidth="1" outlineLevel="1"/>
    <col min="95" max="95" width="6.42578125" style="2" customWidth="1" outlineLevel="1"/>
    <col min="96" max="96" width="13.42578125" customWidth="1" outlineLevel="1"/>
    <col min="97" max="97" width="6.42578125" style="2" customWidth="1" outlineLevel="1"/>
    <col min="98" max="98" width="13.42578125" customWidth="1" outlineLevel="1"/>
    <col min="99" max="99" width="6.42578125" style="2" customWidth="1" outlineLevel="1"/>
    <col min="100" max="100" width="21.85546875" customWidth="1" outlineLevel="1"/>
    <col min="101" max="101" width="6.42578125" style="2" customWidth="1" outlineLevel="1"/>
    <col min="102" max="102" width="13.42578125" customWidth="1" outlineLevel="1"/>
    <col min="103" max="103" width="5.7109375" style="2" customWidth="1" outlineLevel="1"/>
    <col min="104" max="104" width="5.7109375" style="2" customWidth="1"/>
    <col min="105" max="105" width="18.28515625" customWidth="1" outlineLevel="1"/>
    <col min="106" max="106" width="6.42578125" style="2" customWidth="1" outlineLevel="1"/>
    <col min="107" max="107" width="16.85546875" customWidth="1" outlineLevel="1"/>
    <col min="108" max="108" width="6.42578125" style="2" customWidth="1" outlineLevel="1"/>
    <col min="109" max="109" width="13.85546875" customWidth="1" outlineLevel="1"/>
    <col min="110" max="110" width="6.42578125" style="2" customWidth="1" outlineLevel="1"/>
    <col min="111" max="111" width="5.7109375" style="2" customWidth="1"/>
    <col min="112" max="112" width="14.5703125" customWidth="1" outlineLevel="1"/>
    <col min="113" max="113" width="6.42578125" style="2" customWidth="1" outlineLevel="1"/>
    <col min="114" max="114" width="10.42578125" customWidth="1" outlineLevel="1"/>
    <col min="115" max="115" width="6.42578125" style="2" customWidth="1" outlineLevel="1"/>
    <col min="116" max="116" width="20" customWidth="1" outlineLevel="1"/>
    <col min="117" max="117" width="6.42578125" style="2" customWidth="1" outlineLevel="1"/>
    <col min="118" max="118" width="8.85546875" customWidth="1" outlineLevel="1"/>
    <col min="119" max="119" width="6.42578125" style="2" customWidth="1" outlineLevel="1"/>
    <col min="120" max="120" width="10" customWidth="1" outlineLevel="1"/>
    <col min="121" max="121" width="6.42578125" style="2" customWidth="1" outlineLevel="1"/>
    <col min="122" max="122" width="8.42578125" customWidth="1" outlineLevel="1"/>
    <col min="123" max="123" width="6.42578125" style="2" customWidth="1" outlineLevel="1"/>
    <col min="124" max="124" width="10.42578125" customWidth="1" outlineLevel="1"/>
    <col min="125" max="125" width="6.42578125" style="2" customWidth="1" outlineLevel="1"/>
    <col min="126" max="126" width="17.42578125" customWidth="1" outlineLevel="1"/>
    <col min="127" max="127" width="6.42578125" style="2" customWidth="1" outlineLevel="1"/>
    <col min="128" max="128" width="8.85546875" customWidth="1" outlineLevel="1"/>
    <col min="129" max="129" width="6.42578125" style="2" customWidth="1" outlineLevel="1"/>
    <col min="130" max="130" width="18.28515625" customWidth="1" outlineLevel="1"/>
    <col min="131" max="131" width="6.42578125" style="2" customWidth="1" outlineLevel="1"/>
    <col min="132" max="132" width="5.7109375" style="2" customWidth="1"/>
    <col min="133" max="133" width="9" customWidth="1" outlineLevel="1"/>
    <col min="134" max="134" width="5.7109375" style="2" customWidth="1" outlineLevel="1"/>
    <col min="135" max="135" width="13" customWidth="1" outlineLevel="1"/>
    <col min="136" max="136" width="5.7109375" style="2" customWidth="1" outlineLevel="1"/>
    <col min="137" max="137" width="10.42578125" customWidth="1" outlineLevel="1"/>
    <col min="138" max="138" width="5.7109375" style="2" customWidth="1" outlineLevel="1"/>
    <col min="139" max="139" width="5.7109375" style="2" customWidth="1"/>
    <col min="140" max="140" width="4.5703125" customWidth="1"/>
    <col min="141" max="141" width="9.28515625" customWidth="1"/>
    <col min="142" max="142" width="17.42578125" customWidth="1"/>
  </cols>
  <sheetData>
    <row r="1" spans="1:142" ht="18.75" x14ac:dyDescent="0.3">
      <c r="B1" s="4" t="s">
        <v>211</v>
      </c>
    </row>
    <row r="2" spans="1:142" ht="12" customHeight="1" x14ac:dyDescent="0.3">
      <c r="B2" s="4"/>
    </row>
    <row r="3" spans="1:142" ht="39" x14ac:dyDescent="0.25">
      <c r="A3" s="57" t="s">
        <v>3</v>
      </c>
      <c r="B3" s="57" t="s">
        <v>4</v>
      </c>
      <c r="C3" s="61" t="s">
        <v>0</v>
      </c>
      <c r="D3" s="21" t="s">
        <v>227</v>
      </c>
      <c r="E3" s="10" t="s">
        <v>5</v>
      </c>
      <c r="F3" s="21" t="s">
        <v>228</v>
      </c>
      <c r="G3" s="10" t="s">
        <v>6</v>
      </c>
      <c r="H3" s="21" t="s">
        <v>229</v>
      </c>
      <c r="I3" s="10" t="s">
        <v>7</v>
      </c>
      <c r="J3" s="21" t="s">
        <v>230</v>
      </c>
      <c r="K3" s="10" t="s">
        <v>8</v>
      </c>
      <c r="L3" s="21" t="s">
        <v>368</v>
      </c>
      <c r="M3" s="10" t="s">
        <v>9</v>
      </c>
      <c r="N3" s="21" t="s">
        <v>231</v>
      </c>
      <c r="O3" s="10" t="s">
        <v>10</v>
      </c>
      <c r="P3" s="21" t="s">
        <v>232</v>
      </c>
      <c r="Q3" s="10" t="s">
        <v>11</v>
      </c>
      <c r="R3" s="21" t="s">
        <v>233</v>
      </c>
      <c r="S3" s="10" t="s">
        <v>12</v>
      </c>
      <c r="T3" s="21" t="s">
        <v>234</v>
      </c>
      <c r="U3" s="10" t="s">
        <v>13</v>
      </c>
      <c r="V3" s="64" t="s">
        <v>235</v>
      </c>
      <c r="W3" s="10" t="s">
        <v>14</v>
      </c>
      <c r="X3" s="64" t="s">
        <v>23</v>
      </c>
      <c r="Y3" s="10" t="s">
        <v>23</v>
      </c>
      <c r="Z3" s="64" t="s">
        <v>391</v>
      </c>
      <c r="AA3" s="10" t="s">
        <v>27</v>
      </c>
      <c r="AB3" s="64" t="s">
        <v>393</v>
      </c>
      <c r="AC3" s="10" t="s">
        <v>24</v>
      </c>
      <c r="AD3" s="64" t="s">
        <v>394</v>
      </c>
      <c r="AE3" s="10" t="s">
        <v>25</v>
      </c>
      <c r="AF3" s="64" t="s">
        <v>26</v>
      </c>
      <c r="AG3" s="10" t="s">
        <v>26</v>
      </c>
      <c r="AH3" s="64" t="s">
        <v>252</v>
      </c>
      <c r="AI3" s="10" t="s">
        <v>252</v>
      </c>
      <c r="AJ3" s="64" t="s">
        <v>253</v>
      </c>
      <c r="AK3" s="10" t="str">
        <f>AJ3</f>
        <v>1.7.</v>
      </c>
      <c r="AL3" s="64" t="s">
        <v>254</v>
      </c>
      <c r="AM3" s="10" t="str">
        <f>AL3</f>
        <v>1.8.</v>
      </c>
      <c r="AN3" s="64" t="s">
        <v>255</v>
      </c>
      <c r="AO3" s="10" t="str">
        <f>AN3</f>
        <v>1.9.</v>
      </c>
      <c r="AP3" s="64" t="s">
        <v>256</v>
      </c>
      <c r="AQ3" s="10" t="str">
        <f>AP3</f>
        <v>1.10.</v>
      </c>
      <c r="AR3" s="67" t="s">
        <v>257</v>
      </c>
      <c r="AS3" s="64" t="s">
        <v>258</v>
      </c>
      <c r="AT3" s="10" t="s">
        <v>258</v>
      </c>
      <c r="AU3" s="64" t="s">
        <v>259</v>
      </c>
      <c r="AV3" s="10" t="s">
        <v>259</v>
      </c>
      <c r="AW3" s="64" t="s">
        <v>260</v>
      </c>
      <c r="AX3" s="10" t="s">
        <v>260</v>
      </c>
      <c r="AY3" s="64" t="s">
        <v>261</v>
      </c>
      <c r="AZ3" s="10" t="s">
        <v>261</v>
      </c>
      <c r="BA3" s="64" t="s">
        <v>266</v>
      </c>
      <c r="BB3" s="101" t="s">
        <v>266</v>
      </c>
      <c r="BC3" s="64" t="s">
        <v>396</v>
      </c>
      <c r="BD3" s="10" t="s">
        <v>262</v>
      </c>
      <c r="BE3" s="64" t="s">
        <v>263</v>
      </c>
      <c r="BF3" s="10" t="s">
        <v>263</v>
      </c>
      <c r="BG3" s="64" t="s">
        <v>422</v>
      </c>
      <c r="BH3" s="10" t="s">
        <v>264</v>
      </c>
      <c r="BI3" s="64" t="s">
        <v>381</v>
      </c>
      <c r="BJ3" s="10" t="s">
        <v>265</v>
      </c>
      <c r="BK3" s="64" t="s">
        <v>267</v>
      </c>
      <c r="BL3" s="10" t="s">
        <v>267</v>
      </c>
      <c r="BM3" s="67" t="s">
        <v>268</v>
      </c>
      <c r="BN3" s="64" t="s">
        <v>382</v>
      </c>
      <c r="BO3" s="10" t="s">
        <v>269</v>
      </c>
      <c r="BP3" s="21" t="s">
        <v>270</v>
      </c>
      <c r="BQ3" s="10" t="s">
        <v>270</v>
      </c>
      <c r="BR3" s="64" t="s">
        <v>397</v>
      </c>
      <c r="BS3" s="10" t="s">
        <v>271</v>
      </c>
      <c r="BT3" s="64" t="s">
        <v>398</v>
      </c>
      <c r="BU3" s="10" t="s">
        <v>273</v>
      </c>
      <c r="BV3" s="64" t="s">
        <v>425</v>
      </c>
      <c r="BW3" s="10" t="s">
        <v>272</v>
      </c>
      <c r="BX3" s="67" t="s">
        <v>274</v>
      </c>
      <c r="BY3" s="104" t="s">
        <v>275</v>
      </c>
      <c r="BZ3" s="111" t="s">
        <v>276</v>
      </c>
      <c r="CA3" s="112" t="s">
        <v>143</v>
      </c>
      <c r="CB3" s="104" t="s">
        <v>277</v>
      </c>
      <c r="CC3" s="111" t="s">
        <v>276</v>
      </c>
      <c r="CD3" s="112" t="s">
        <v>137</v>
      </c>
      <c r="CE3" s="104" t="s">
        <v>278</v>
      </c>
      <c r="CF3" s="111" t="s">
        <v>276</v>
      </c>
      <c r="CG3" s="112" t="s">
        <v>142</v>
      </c>
      <c r="CH3" s="103" t="s">
        <v>279</v>
      </c>
      <c r="CI3" s="67">
        <v>2</v>
      </c>
      <c r="CJ3" s="21" t="s">
        <v>556</v>
      </c>
      <c r="CK3" s="10" t="s">
        <v>144</v>
      </c>
      <c r="CL3" s="21" t="s">
        <v>523</v>
      </c>
      <c r="CM3" s="10" t="s">
        <v>141</v>
      </c>
      <c r="CN3" s="21" t="s">
        <v>554</v>
      </c>
      <c r="CO3" s="10" t="s">
        <v>138</v>
      </c>
      <c r="CP3" s="21" t="s">
        <v>555</v>
      </c>
      <c r="CQ3" s="10" t="s">
        <v>146</v>
      </c>
      <c r="CR3" s="21" t="s">
        <v>553</v>
      </c>
      <c r="CS3" s="10" t="s">
        <v>147</v>
      </c>
      <c r="CT3" s="21" t="s">
        <v>560</v>
      </c>
      <c r="CU3" s="10" t="s">
        <v>145</v>
      </c>
      <c r="CV3" s="21" t="s">
        <v>561</v>
      </c>
      <c r="CW3" s="10" t="s">
        <v>280</v>
      </c>
      <c r="CX3" s="21" t="s">
        <v>524</v>
      </c>
      <c r="CY3" s="10" t="s">
        <v>281</v>
      </c>
      <c r="CZ3" s="67" t="s">
        <v>282</v>
      </c>
      <c r="DA3" s="64" t="s">
        <v>557</v>
      </c>
      <c r="DB3" s="10" t="s">
        <v>159</v>
      </c>
      <c r="DC3" s="64" t="s">
        <v>558</v>
      </c>
      <c r="DD3" s="10" t="s">
        <v>160</v>
      </c>
      <c r="DE3" s="64" t="s">
        <v>559</v>
      </c>
      <c r="DF3" s="91" t="s">
        <v>161</v>
      </c>
      <c r="DG3" s="67" t="s">
        <v>251</v>
      </c>
      <c r="DH3" s="21" t="s">
        <v>162</v>
      </c>
      <c r="DI3" s="10" t="s">
        <v>163</v>
      </c>
      <c r="DJ3" s="21" t="s">
        <v>164</v>
      </c>
      <c r="DK3" s="10" t="s">
        <v>164</v>
      </c>
      <c r="DL3" s="21" t="s">
        <v>165</v>
      </c>
      <c r="DM3" s="10" t="s">
        <v>165</v>
      </c>
      <c r="DN3" s="21" t="s">
        <v>166</v>
      </c>
      <c r="DO3" s="10" t="s">
        <v>166</v>
      </c>
      <c r="DP3" s="21" t="s">
        <v>167</v>
      </c>
      <c r="DQ3" s="10" t="s">
        <v>167</v>
      </c>
      <c r="DR3" s="21" t="s">
        <v>168</v>
      </c>
      <c r="DS3" s="10" t="s">
        <v>168</v>
      </c>
      <c r="DT3" s="21" t="s">
        <v>169</v>
      </c>
      <c r="DU3" s="10" t="s">
        <v>169</v>
      </c>
      <c r="DV3" s="21" t="s">
        <v>170</v>
      </c>
      <c r="DW3" s="10" t="s">
        <v>170</v>
      </c>
      <c r="DX3" s="21" t="s">
        <v>171</v>
      </c>
      <c r="DY3" s="10" t="s">
        <v>171</v>
      </c>
      <c r="DZ3" s="21" t="s">
        <v>172</v>
      </c>
      <c r="EA3" s="10" t="s">
        <v>172</v>
      </c>
      <c r="EB3" s="67" t="s">
        <v>236</v>
      </c>
      <c r="EC3" s="64" t="s">
        <v>173</v>
      </c>
      <c r="ED3" s="92" t="s">
        <v>173</v>
      </c>
      <c r="EE3" s="64" t="s">
        <v>174</v>
      </c>
      <c r="EF3" s="92" t="s">
        <v>174</v>
      </c>
      <c r="EG3" s="64" t="s">
        <v>175</v>
      </c>
      <c r="EH3" s="92" t="s">
        <v>175</v>
      </c>
      <c r="EI3" s="67" t="s">
        <v>237</v>
      </c>
      <c r="EJ3" s="71" t="s">
        <v>21</v>
      </c>
      <c r="EK3" s="70"/>
    </row>
    <row r="4" spans="1:142" s="9" customFormat="1" ht="36" x14ac:dyDescent="0.25">
      <c r="A4" s="24"/>
      <c r="B4" s="26" t="s">
        <v>1</v>
      </c>
      <c r="C4" s="75">
        <f t="shared" ref="C4:C29" si="0">IF(E4="",0,E4)+IF(I4="",0,I4)+IF(K4="",0,K4)+IF(M4="",0,M4)+IF(O4="",0,O4)+IF(Q4="",0,Q4)+IF(S4="",0,S4)+IF(U4="",0,U4)+IF(G4="",0,G4)+IF(W4="",0,W4)+EJ4</f>
        <v>73</v>
      </c>
      <c r="D4" s="76"/>
      <c r="E4" s="75">
        <f>+AR4+BM4+BX4</f>
        <v>25</v>
      </c>
      <c r="F4" s="77" t="str">
        <f>CONCATENATE(BY4," - ",BZ4,", ",CB4," - ",CC4," ",CE4," - ",CF4,", итог - ",CH4)</f>
        <v>клоун - 3, былина - 2 индейка - 4, итог - 10</v>
      </c>
      <c r="G4" s="75">
        <f>CI4</f>
        <v>6</v>
      </c>
      <c r="H4" s="76"/>
      <c r="I4" s="75">
        <f>CZ4</f>
        <v>8</v>
      </c>
      <c r="J4" s="76" t="s">
        <v>388</v>
      </c>
      <c r="K4" s="75">
        <v>3</v>
      </c>
      <c r="L4" s="76" t="s">
        <v>495</v>
      </c>
      <c r="M4" s="75">
        <f>$K$4</f>
        <v>3</v>
      </c>
      <c r="N4" s="122" t="s">
        <v>757</v>
      </c>
      <c r="O4" s="75">
        <f>$K$4</f>
        <v>3</v>
      </c>
      <c r="P4" s="78"/>
      <c r="Q4" s="75">
        <f>DG4</f>
        <v>6</v>
      </c>
      <c r="R4" s="78">
        <v>1970</v>
      </c>
      <c r="S4" s="75">
        <f>$K$4</f>
        <v>3</v>
      </c>
      <c r="T4" s="115" t="s">
        <v>384</v>
      </c>
      <c r="U4" s="75">
        <f>$K$4</f>
        <v>3</v>
      </c>
      <c r="V4" s="78"/>
      <c r="W4" s="75">
        <f>EB4+EI4</f>
        <v>13</v>
      </c>
      <c r="X4" s="77" t="s">
        <v>380</v>
      </c>
      <c r="Y4" s="75">
        <v>1</v>
      </c>
      <c r="Z4" s="77" t="s">
        <v>312</v>
      </c>
      <c r="AA4" s="75">
        <f>$Y$4</f>
        <v>1</v>
      </c>
      <c r="AB4" s="77" t="s">
        <v>314</v>
      </c>
      <c r="AC4" s="75">
        <f>$Y$4</f>
        <v>1</v>
      </c>
      <c r="AD4" s="77" t="s">
        <v>315</v>
      </c>
      <c r="AE4" s="75">
        <f>$Y$4</f>
        <v>1</v>
      </c>
      <c r="AF4" s="77" t="s">
        <v>317</v>
      </c>
      <c r="AG4" s="75">
        <f>$Y$4</f>
        <v>1</v>
      </c>
      <c r="AH4" s="77" t="s">
        <v>319</v>
      </c>
      <c r="AI4" s="75">
        <f>$Y$4</f>
        <v>1</v>
      </c>
      <c r="AJ4" s="77" t="s">
        <v>321</v>
      </c>
      <c r="AK4" s="75">
        <f>$Y$4</f>
        <v>1</v>
      </c>
      <c r="AL4" s="77" t="s">
        <v>322</v>
      </c>
      <c r="AM4" s="75">
        <f>$Y$4</f>
        <v>1</v>
      </c>
      <c r="AN4" s="77" t="s">
        <v>323</v>
      </c>
      <c r="AO4" s="75">
        <f>$Y$4</f>
        <v>1</v>
      </c>
      <c r="AP4" s="77" t="s">
        <v>324</v>
      </c>
      <c r="AQ4" s="75">
        <f>$Y$4</f>
        <v>1</v>
      </c>
      <c r="AR4" s="79">
        <f>Y4+AA4+AC4+AE4+AG4+AI4+AK4+AM4+AO4+AQ4</f>
        <v>10</v>
      </c>
      <c r="AS4" s="77" t="s">
        <v>325</v>
      </c>
      <c r="AT4" s="75">
        <f>$Y$4</f>
        <v>1</v>
      </c>
      <c r="AU4" s="77" t="s">
        <v>326</v>
      </c>
      <c r="AV4" s="75">
        <f>$Y$4</f>
        <v>1</v>
      </c>
      <c r="AW4" s="77" t="s">
        <v>371</v>
      </c>
      <c r="AX4" s="75">
        <f>$Y$4</f>
        <v>1</v>
      </c>
      <c r="AY4" s="77" t="s">
        <v>328</v>
      </c>
      <c r="AZ4" s="75">
        <f>$Y$4</f>
        <v>1</v>
      </c>
      <c r="BA4" s="77" t="s">
        <v>330</v>
      </c>
      <c r="BB4" s="75">
        <f>$Y$4</f>
        <v>1</v>
      </c>
      <c r="BC4" s="77" t="s">
        <v>331</v>
      </c>
      <c r="BD4" s="75">
        <f>$Y$4</f>
        <v>1</v>
      </c>
      <c r="BE4" s="77" t="s">
        <v>334</v>
      </c>
      <c r="BF4" s="75">
        <f>$Y$4</f>
        <v>1</v>
      </c>
      <c r="BG4" s="77" t="s">
        <v>336</v>
      </c>
      <c r="BH4" s="75">
        <f>$Y$4</f>
        <v>1</v>
      </c>
      <c r="BI4" s="77" t="s">
        <v>338</v>
      </c>
      <c r="BJ4" s="75">
        <f>$Y$4</f>
        <v>1</v>
      </c>
      <c r="BK4" s="77" t="s">
        <v>339</v>
      </c>
      <c r="BL4" s="75">
        <f>$Y$4</f>
        <v>1</v>
      </c>
      <c r="BM4" s="79">
        <f>AT4+AV4+AX4+AZ4+BB4+BD4+BF4+BH4+BJ4+BL4</f>
        <v>10</v>
      </c>
      <c r="BN4" s="77" t="s">
        <v>342</v>
      </c>
      <c r="BO4" s="75">
        <f>$Y$4</f>
        <v>1</v>
      </c>
      <c r="BP4" s="77" t="s">
        <v>343</v>
      </c>
      <c r="BQ4" s="75">
        <f>$Y$4</f>
        <v>1</v>
      </c>
      <c r="BR4" s="77" t="s">
        <v>344</v>
      </c>
      <c r="BS4" s="75">
        <f>$Y$4</f>
        <v>1</v>
      </c>
      <c r="BT4" s="77" t="s">
        <v>346</v>
      </c>
      <c r="BU4" s="75">
        <f>$Y$4</f>
        <v>1</v>
      </c>
      <c r="BV4" s="77" t="s">
        <v>347</v>
      </c>
      <c r="BW4" s="75">
        <f>$Y$4</f>
        <v>1</v>
      </c>
      <c r="BX4" s="79">
        <f>BO4+BQ4+BS4+BU4+BW4</f>
        <v>5</v>
      </c>
      <c r="BY4" s="107" t="s">
        <v>372</v>
      </c>
      <c r="BZ4" s="108">
        <f>MIN(BZ5:BZ30)</f>
        <v>3</v>
      </c>
      <c r="CA4" s="109">
        <v>2</v>
      </c>
      <c r="CB4" s="107" t="s">
        <v>373</v>
      </c>
      <c r="CC4" s="108">
        <f>MIN(CC5:CC30)</f>
        <v>2</v>
      </c>
      <c r="CD4" s="109">
        <v>2</v>
      </c>
      <c r="CE4" s="107" t="s">
        <v>374</v>
      </c>
      <c r="CF4" s="108">
        <f>MIN(CF5:CF30)</f>
        <v>4</v>
      </c>
      <c r="CG4" s="109">
        <v>2</v>
      </c>
      <c r="CH4" s="105">
        <f>MIN(CH5:CH30)</f>
        <v>10</v>
      </c>
      <c r="CI4" s="79">
        <f>CA4+CD4+CG4</f>
        <v>6</v>
      </c>
      <c r="CJ4" s="125" t="s">
        <v>481</v>
      </c>
      <c r="CK4" s="75">
        <v>1</v>
      </c>
      <c r="CL4" s="125" t="s">
        <v>482</v>
      </c>
      <c r="CM4" s="75">
        <f>$CK$4</f>
        <v>1</v>
      </c>
      <c r="CN4" s="125" t="s">
        <v>483</v>
      </c>
      <c r="CO4" s="75">
        <f>$CK$4</f>
        <v>1</v>
      </c>
      <c r="CP4" s="125" t="s">
        <v>484</v>
      </c>
      <c r="CQ4" s="75">
        <f>$CK$4</f>
        <v>1</v>
      </c>
      <c r="CR4" s="125" t="s">
        <v>488</v>
      </c>
      <c r="CS4" s="75">
        <f>$CK$4</f>
        <v>1</v>
      </c>
      <c r="CT4" s="125" t="s">
        <v>490</v>
      </c>
      <c r="CU4" s="75">
        <f>$CK$4</f>
        <v>1</v>
      </c>
      <c r="CV4" s="125" t="s">
        <v>493</v>
      </c>
      <c r="CW4" s="75">
        <f>$CK$4</f>
        <v>1</v>
      </c>
      <c r="CX4" s="126" t="s">
        <v>404</v>
      </c>
      <c r="CY4" s="75">
        <f>$CK$4</f>
        <v>1</v>
      </c>
      <c r="CZ4" s="79">
        <f>CK4+CM4+CO4+CQ4+CS4+CU4+CW4+CY4</f>
        <v>8</v>
      </c>
      <c r="DA4" s="126" t="s">
        <v>480</v>
      </c>
      <c r="DB4" s="75">
        <v>2</v>
      </c>
      <c r="DC4" s="126" t="s">
        <v>498</v>
      </c>
      <c r="DD4" s="75">
        <f>$DB$4</f>
        <v>2</v>
      </c>
      <c r="DE4" s="126" t="s">
        <v>503</v>
      </c>
      <c r="DF4" s="75">
        <f>$DB$4</f>
        <v>2</v>
      </c>
      <c r="DG4" s="79">
        <f>DB4+DD4+DF4</f>
        <v>6</v>
      </c>
      <c r="DH4" s="100" t="s">
        <v>239</v>
      </c>
      <c r="DI4" s="75">
        <v>1</v>
      </c>
      <c r="DJ4" s="100" t="s">
        <v>240</v>
      </c>
      <c r="DK4" s="75">
        <f>$DI$4</f>
        <v>1</v>
      </c>
      <c r="DL4" s="100" t="s">
        <v>241</v>
      </c>
      <c r="DM4" s="75">
        <f>$DI$4</f>
        <v>1</v>
      </c>
      <c r="DN4" s="100" t="s">
        <v>242</v>
      </c>
      <c r="DO4" s="75">
        <f>$DI$4</f>
        <v>1</v>
      </c>
      <c r="DP4" s="100" t="s">
        <v>243</v>
      </c>
      <c r="DQ4" s="75">
        <f>$DI$4</f>
        <v>1</v>
      </c>
      <c r="DR4" s="100" t="s">
        <v>244</v>
      </c>
      <c r="DS4" s="75">
        <f>$DI$4</f>
        <v>1</v>
      </c>
      <c r="DT4" s="100" t="s">
        <v>245</v>
      </c>
      <c r="DU4" s="75">
        <f>$DI$4</f>
        <v>1</v>
      </c>
      <c r="DV4" s="100" t="s">
        <v>246</v>
      </c>
      <c r="DW4" s="75">
        <f>$DI$4</f>
        <v>1</v>
      </c>
      <c r="DX4" s="100" t="s">
        <v>247</v>
      </c>
      <c r="DY4" s="75">
        <f>$DI$4</f>
        <v>1</v>
      </c>
      <c r="DZ4" s="100" t="s">
        <v>248</v>
      </c>
      <c r="EA4" s="75">
        <f>$DI$4</f>
        <v>1</v>
      </c>
      <c r="EB4" s="79">
        <f>DI4+DK4+DM4+DO4+DQ4+DS4+DU4+DW4+DY4+EA4</f>
        <v>10</v>
      </c>
      <c r="EC4" s="100" t="s">
        <v>238</v>
      </c>
      <c r="ED4" s="75">
        <f>$DI$4</f>
        <v>1</v>
      </c>
      <c r="EE4" s="100" t="s">
        <v>249</v>
      </c>
      <c r="EF4" s="75">
        <f>$DI$4</f>
        <v>1</v>
      </c>
      <c r="EG4" s="100" t="s">
        <v>250</v>
      </c>
      <c r="EH4" s="75">
        <f>$DI$4</f>
        <v>1</v>
      </c>
      <c r="EI4" s="79">
        <f>ED4+EF4+EH4</f>
        <v>3</v>
      </c>
      <c r="EJ4" s="43"/>
      <c r="EK4" s="44"/>
      <c r="EL4"/>
    </row>
    <row r="5" spans="1:142" s="31" customFormat="1" x14ac:dyDescent="0.25">
      <c r="A5" s="63"/>
      <c r="B5" s="132" t="s">
        <v>88</v>
      </c>
      <c r="C5" s="29">
        <f t="shared" si="0"/>
        <v>1</v>
      </c>
      <c r="D5" s="37"/>
      <c r="E5" s="30">
        <f>IF(AR5="",0,AR5)+IF(BM5="",0,BM5)+IF(BX5="",0,BX5)</f>
        <v>1</v>
      </c>
      <c r="F5" s="37" t="str">
        <f>CONCATENATE(BY5," - ",BZ5,", ",CB5," - ",CC5," ",CE5," - ",CF5)</f>
        <v xml:space="preserve"> - ,  -   - </v>
      </c>
      <c r="G5" s="30">
        <f t="shared" ref="G5" si="1">IF(CI5="",0,CI5)</f>
        <v>0</v>
      </c>
      <c r="H5" s="37"/>
      <c r="I5" s="30">
        <f t="shared" ref="I5:I29" si="2">IF(CZ5="",0,CZ5)</f>
        <v>0</v>
      </c>
      <c r="J5" s="96"/>
      <c r="K5" s="30" t="str">
        <f t="shared" ref="K5" si="3">IF(ISBLANK(J5),"",IF(J5=J$4,K$4,0))</f>
        <v/>
      </c>
      <c r="L5" s="96"/>
      <c r="M5" s="30" t="str">
        <f t="shared" ref="M5:M29" si="4">IF(ISBLANK(L5),"",IF(L5=L$4,M$4,0))</f>
        <v/>
      </c>
      <c r="N5" s="65"/>
      <c r="O5" s="30" t="str">
        <f t="shared" ref="O5" si="5">IF(ISBLANK(N5),"",IF(N5=N$4,O$4,0))</f>
        <v/>
      </c>
      <c r="P5" s="96"/>
      <c r="Q5" s="30">
        <f t="shared" ref="Q5:Q29" si="6">IF(DG5="",0,DG5)</f>
        <v>0</v>
      </c>
      <c r="R5" s="37"/>
      <c r="S5" s="30" t="str">
        <f t="shared" ref="S5:S29" si="7">IF(ISBLANK(R5),"",IF(R5=R$4,S$4,0))</f>
        <v/>
      </c>
      <c r="T5" s="96"/>
      <c r="U5" s="30" t="str">
        <f t="shared" ref="U5:U29" si="8">IF(ISBLANK(T5),"",IF(T5=T$4,U$4,0))</f>
        <v/>
      </c>
      <c r="V5" s="37"/>
      <c r="W5" s="30">
        <f t="shared" ref="W5:W29" si="9">IF(EB5="",0,EB5)+IF(EI5="",0,EI5)</f>
        <v>0</v>
      </c>
      <c r="X5" s="37"/>
      <c r="Y5" s="93">
        <v>1</v>
      </c>
      <c r="Z5" s="37"/>
      <c r="AA5" s="30" t="str">
        <f>IF(ISBLANK(Z5),"",IF(Z5=Z$4,AA$4,0))</f>
        <v/>
      </c>
      <c r="AB5" s="37"/>
      <c r="AC5" s="30" t="str">
        <f>IF(ISBLANK(AB5),"",IF(AB5=AB$4,AC$4,0))</f>
        <v/>
      </c>
      <c r="AD5" s="37"/>
      <c r="AE5" s="30" t="str">
        <f>IF(ISBLANK(AD5),"",IF(AD5=AD$4,AE$4,0))</f>
        <v/>
      </c>
      <c r="AF5" s="37"/>
      <c r="AG5" s="30" t="str">
        <f>IF(ISBLANK(AF5),"",IF(AF5=AF$4,AG$4,0))</f>
        <v/>
      </c>
      <c r="AH5" s="37"/>
      <c r="AI5" s="30" t="str">
        <f>IF(ISBLANK(AH5),"",IF(AH5=AH$4,AI$4,0))</f>
        <v/>
      </c>
      <c r="AJ5" s="37"/>
      <c r="AK5" s="30" t="str">
        <f>IF(ISBLANK(AJ5),"",IF(AJ5=AJ$4,AK$4,0))</f>
        <v/>
      </c>
      <c r="AL5" s="37"/>
      <c r="AM5" s="30" t="str">
        <f>IF(ISBLANK(AL5),"",IF(AL5=AL$4,AM$4,0))</f>
        <v/>
      </c>
      <c r="AN5" s="37"/>
      <c r="AO5" s="30" t="str">
        <f>IF(ISBLANK(AN5),"",IF(AN5=AN$4,AO$4,0))</f>
        <v/>
      </c>
      <c r="AP5" s="37"/>
      <c r="AQ5" s="30" t="str">
        <f>IF(ISBLANK(AP5),"",IF(AP5=AP$4,AQ$4,0))</f>
        <v/>
      </c>
      <c r="AR5" s="68">
        <f>IF(AND((Y5=""),(AA5=""),(AC5=""),(AE5=""),(AG5=""),(AI5=""),(AK5=""),(AM5=""),(AO5=""),(AQ5="")),"",IF(Y5="",0,Y5)+IF(AA5="",0,AA5)+IF(AC5="",0,AC5)+IF(AE5="",0,AE5)+IF(AG5="",0,AG5)+IF(AI5="",0,AI5)+IF(AK5="",0,AK5)+IF(AM5="",0,AM5)+IF(AO5="",0,AO5)+IF(AQ5="",0,AQ5))</f>
        <v>1</v>
      </c>
      <c r="AS5" s="37"/>
      <c r="AT5" s="30" t="str">
        <f t="shared" ref="AT5:AT30" si="10">IF(ISBLANK(AS5),"",IF(AS5=AS$4,AT$4,0))</f>
        <v/>
      </c>
      <c r="AU5" s="37"/>
      <c r="AV5" s="30" t="str">
        <f t="shared" ref="AV5:AV30" si="11">IF(ISBLANK(AU5),"",IF(AU5=AU$4,AV$4,0))</f>
        <v/>
      </c>
      <c r="AW5" s="37"/>
      <c r="AX5" s="30" t="str">
        <f t="shared" ref="AX5:AX30" si="12">IF(ISBLANK(AW5),"",IF(AW5=AW$4,AX$4,0))</f>
        <v/>
      </c>
      <c r="AY5" s="37"/>
      <c r="AZ5" s="30" t="str">
        <f t="shared" ref="AZ5:AZ30" si="13">IF(ISBLANK(AY5),"",IF(AY5=AY$4,AZ$4,0))</f>
        <v/>
      </c>
      <c r="BA5" s="37"/>
      <c r="BB5" s="30" t="str">
        <f t="shared" ref="BB5:BB30" si="14">IF(ISBLANK(BA5),"",IF(BA5=BA$4,BB$4,0))</f>
        <v/>
      </c>
      <c r="BC5" s="37"/>
      <c r="BD5" s="30" t="str">
        <f t="shared" ref="BD5:BD30" si="15">IF(ISBLANK(BC5),"",IF(BC5=BC$4,BD$4,0))</f>
        <v/>
      </c>
      <c r="BE5" s="37"/>
      <c r="BF5" s="30" t="str">
        <f t="shared" ref="BF5:BF30" si="16">IF(ISBLANK(BE5),"",IF(BE5=BE$4,BF$4,0))</f>
        <v/>
      </c>
      <c r="BG5" s="37"/>
      <c r="BH5" s="30" t="str">
        <f t="shared" ref="BH5:BH30" si="17">IF(ISBLANK(BG5),"",IF(BG5=BG$4,BH$4,0))</f>
        <v/>
      </c>
      <c r="BI5" s="37"/>
      <c r="BJ5" s="30" t="str">
        <f t="shared" ref="BJ5:BJ30" si="18">IF(ISBLANK(BI5),"",IF(BI5=BI$4,BJ$4,0))</f>
        <v/>
      </c>
      <c r="BK5" s="37"/>
      <c r="BL5" s="30" t="str">
        <f t="shared" ref="BL5:BL30" si="19">IF(ISBLANK(BK5),"",IF(BK5=BK$4,BL$4,0))</f>
        <v/>
      </c>
      <c r="BM5" s="68" t="str">
        <f t="shared" ref="BM5:BM29" si="20">IF(AND((AT5=""),(AV5=""),(AX5=""),(AZ5=""),(BB5=""),(BD5=""),(BF5=""),(BH5=""),(BJ5=""),(BL5="")),"",IF(AT5="",0,AT5)+IF(AV5="",0,AV5)+IF(AX5="",0,AX5)+IF(AZ5="",0,AZ5)+IF(BB5="",0,BB5)+IF(BD5="",0,BD5)+IF(BF5="",0,BF5)+IF(BH5="",0,BH5)+IF(BJ5="",0,BJ5)+IF(BL5="",0,BL5))</f>
        <v/>
      </c>
      <c r="BN5" s="37"/>
      <c r="BO5" s="30" t="str">
        <f t="shared" ref="BO5:BO30" si="21">IF(ISBLANK(BN5),"",IF(BN5=BN$4,BO$4,0))</f>
        <v/>
      </c>
      <c r="BP5" s="37"/>
      <c r="BQ5" s="30" t="str">
        <f t="shared" ref="BQ5:BQ30" si="22">IF(ISBLANK(BP5),"",IF(BP5=BP$4,BQ$4,0))</f>
        <v/>
      </c>
      <c r="BR5" s="37"/>
      <c r="BS5" s="30" t="str">
        <f t="shared" ref="BS5:BS30" si="23">IF(ISBLANK(BR5),"",IF(BR5=BR$4,BS$4,0))</f>
        <v/>
      </c>
      <c r="BT5" s="37"/>
      <c r="BU5" s="30" t="str">
        <f t="shared" ref="BU5:BU30" si="24">IF(ISBLANK(BT5),"",IF(BT5=BT$4,BU$4,0))</f>
        <v/>
      </c>
      <c r="BV5" s="37"/>
      <c r="BW5" s="30" t="str">
        <f t="shared" ref="BW5:BW30" si="25">IF(ISBLANK(BV5),"",IF(BV5=BV$4,BW$4,0))</f>
        <v/>
      </c>
      <c r="BX5" s="68" t="str">
        <f t="shared" ref="BX5:BX29" si="26">IF(AND((BO5=""),(BQ5=""),(BS5=""),(BU5=""),(BW5="")),"",IF(BO5="",0,BO5)+IF(BQ5="",0,BQ5)+IF(BS5="",0,BS5)+IF(BU5="",0,BU5)+IF(BW5="",0,BW5))</f>
        <v/>
      </c>
      <c r="BY5" s="96"/>
      <c r="BZ5" s="123"/>
      <c r="CA5" s="106" t="str">
        <f>IF(ISBLANK(BY5),"",IF(AND(BZ5&lt;6,BZ5&gt;0),2,IF(AND(BZ5&lt;11,BZ5&gt;5),1,0)))</f>
        <v/>
      </c>
      <c r="CB5" s="96"/>
      <c r="CC5" s="123"/>
      <c r="CD5" s="106" t="str">
        <f>IF(ISBLANK(CB5),"",IF(AND(CC5&lt;6,CC5&gt;0),2,IF(AND(CC5&lt;11,CC5&gt;5),1,0)))</f>
        <v/>
      </c>
      <c r="CE5" s="96"/>
      <c r="CF5" s="123"/>
      <c r="CG5" s="106" t="str">
        <f>IF(ISBLANK(CE5),"",IF(AND(CF5&lt;6,CF5&gt;0),2,IF(AND(CF5&lt;11,CF5&gt;5),1,0)))</f>
        <v/>
      </c>
      <c r="CH5" s="106" t="str">
        <f>IF(BZ5*CC5*CF5=0,"",BZ5+CC5+CF5)</f>
        <v/>
      </c>
      <c r="CI5" s="124" t="str">
        <f>IF(AND((CA5=""),(CD5=""),(CG5="")),"",IF(CA5="",0,CA5)+IF(CD5="",0,CD5)+IF(CG5="",0,CG5))</f>
        <v/>
      </c>
      <c r="CJ5" s="37"/>
      <c r="CK5" s="106" t="str">
        <f t="shared" ref="CK5:CK30" si="27">IF(ISBLANK(CJ5),"",IF(CJ5=CJ$4,CK$4,0))</f>
        <v/>
      </c>
      <c r="CL5" s="37"/>
      <c r="CM5" s="106" t="str">
        <f t="shared" ref="CM5:CM29" si="28">IF(ISBLANK(CL5),"",IF(CL5=CL$4,CM$4,0))</f>
        <v/>
      </c>
      <c r="CN5" s="37"/>
      <c r="CO5" s="106" t="str">
        <f t="shared" ref="CO5:CO29" si="29">IF(ISBLANK(CN5),"",IF(CN5=CN$4,CO$4,0))</f>
        <v/>
      </c>
      <c r="CP5" s="37"/>
      <c r="CQ5" s="106" t="str">
        <f t="shared" ref="CQ5:CQ29" si="30">IF(ISBLANK(CP5),"",IF(CP5=CP$4,CQ$4,0))</f>
        <v/>
      </c>
      <c r="CR5" s="37"/>
      <c r="CS5" s="106" t="str">
        <f t="shared" ref="CS5:CS29" si="31">IF(ISBLANK(CR5),"",IF(CR5=CR$4,CS$4,0))</f>
        <v/>
      </c>
      <c r="CT5" s="37"/>
      <c r="CU5" s="106" t="str">
        <f t="shared" ref="CU5:CU29" si="32">IF(ISBLANK(CT5),"",IF(CT5=CT$4,CU$4,0))</f>
        <v/>
      </c>
      <c r="CV5" s="37"/>
      <c r="CW5" s="106" t="str">
        <f t="shared" ref="CW5:CW29" si="33">IF(ISBLANK(CV5),"",IF(CV5=CV$4,CW$4,0))</f>
        <v/>
      </c>
      <c r="CX5" s="37"/>
      <c r="CY5" s="106" t="str">
        <f t="shared" ref="CY5:CY29" si="34">IF(ISBLANK(CX5),"",IF(CX5=CX$4,CY$4,0))</f>
        <v/>
      </c>
      <c r="CZ5" s="68" t="str">
        <f>IF(AND((CK5=""),(CM5=""),(CO5=""),(CQ5=""),(CS5=""),(CU5=""),(CW5=""),(CY5="")),"",IF(CK5="",0,CK5)+IF(CM5="",0,CM5)+IF(CO5="",0,CO5)+IF(CQ5="",0,CQ5)+IF(CS5="",0,CS5)+IF(CU5="",0,CU5)+IF(CW5="",0,CW5)+IF(CY5="",0,CY5))</f>
        <v/>
      </c>
      <c r="DA5" s="37"/>
      <c r="DB5" s="30" t="str">
        <f t="shared" ref="DB5" si="35">IF(ISBLANK(DA5),"",IF(DA5=DA$4,DB$4,0))</f>
        <v/>
      </c>
      <c r="DC5" s="37"/>
      <c r="DD5" s="30" t="str">
        <f t="shared" ref="DD5:DD29" si="36">IF(ISBLANK(DC5),"",IF(DC5=DC$4,DD$4,0))</f>
        <v/>
      </c>
      <c r="DE5" s="37"/>
      <c r="DF5" s="30" t="str">
        <f t="shared" ref="DF5:DF29" si="37">IF(ISBLANK(DE5),"",IF(DE5=DE$4,DF$4,0))</f>
        <v/>
      </c>
      <c r="DG5" s="68" t="str">
        <f t="shared" ref="DG5:DG29" si="38">IF(AND((DB5=""),(DD5=""),(DF5="")),"",IF(DB5="",0,DB5)+IF(DD5="",0,DD5)+IF(DF5="",0,DF5))</f>
        <v/>
      </c>
      <c r="DH5" s="65"/>
      <c r="DI5" s="30" t="str">
        <f t="shared" ref="DI5:DI29" si="39">IF(ISBLANK(DH5),"",IF(DH5=DH$4,DI$4,0))</f>
        <v/>
      </c>
      <c r="DJ5" s="65"/>
      <c r="DK5" s="30" t="str">
        <f t="shared" ref="DK5:DK29" si="40">IF(ISBLANK(DJ5),"",IF(DJ5=DJ$4,DK$4,0))</f>
        <v/>
      </c>
      <c r="DL5" s="65"/>
      <c r="DM5" s="30" t="str">
        <f t="shared" ref="DM5:DM29" si="41">IF(ISBLANK(DL5),"",IF(DL5=DL$4,DM$4,0))</f>
        <v/>
      </c>
      <c r="DN5" s="65"/>
      <c r="DO5" s="30" t="str">
        <f t="shared" ref="DO5:DO29" si="42">IF(ISBLANK(DN5),"",IF(DN5=DN$4,DO$4,0))</f>
        <v/>
      </c>
      <c r="DP5" s="65"/>
      <c r="DQ5" s="30" t="str">
        <f t="shared" ref="DQ5:DQ29" si="43">IF(ISBLANK(DP5),"",IF(DP5=DP$4,DQ$4,0))</f>
        <v/>
      </c>
      <c r="DR5" s="65"/>
      <c r="DS5" s="30" t="str">
        <f t="shared" ref="DS5:DS29" si="44">IF(ISBLANK(DR5),"",IF(DR5=DR$4,DS$4,0))</f>
        <v/>
      </c>
      <c r="DT5" s="65"/>
      <c r="DU5" s="30" t="str">
        <f t="shared" ref="DU5:DU29" si="45">IF(ISBLANK(DT5),"",IF(DT5=DT$4,DU$4,0))</f>
        <v/>
      </c>
      <c r="DV5" s="65"/>
      <c r="DW5" s="30" t="str">
        <f t="shared" ref="DW5:DW27" si="46">IF(ISBLANK(DV5),"",IF(DV5=DV$4,DW$4,0))</f>
        <v/>
      </c>
      <c r="DX5" s="65"/>
      <c r="DY5" s="30" t="str">
        <f t="shared" ref="DY5:DY29" si="47">IF(ISBLANK(DX5),"",IF(DX5=DX$4,DY$4,0))</f>
        <v/>
      </c>
      <c r="DZ5" s="65"/>
      <c r="EA5" s="30" t="str">
        <f t="shared" ref="EA5:EA27" si="48">IF(ISBLANK(DZ5),"",IF(DZ5=DZ$4,EA$4,0))</f>
        <v/>
      </c>
      <c r="EB5" s="68" t="str">
        <f t="shared" ref="EB5:EB29" si="49">IF(AND((DI5=""),(DK5=""),(DM5=""),(DO5=""),(DQ5=""),(DS5=""),(DU5=""),(DW5=""),(DY5=""),(EA5="")),"",IF(DI5="",0,DI5)+IF(DK5="",0,DK5)+IF(DM5="",0,DM5)+IF(DO5="",0,DO5)+IF(DQ5="",0,DQ5)+IF(DS5="",0,DS5)+IF(DU5="",0,DU5)+IF(DW5="",0,DW5)+IF(DY5="",0,DY5)+IF(EA5="",0,EA5))</f>
        <v/>
      </c>
      <c r="EC5" s="65"/>
      <c r="ED5" s="30" t="str">
        <f t="shared" ref="ED5" si="50">IF(ISBLANK(EC5),"",IF(EC5=EC$4,ED$4,0))</f>
        <v/>
      </c>
      <c r="EE5" s="65"/>
      <c r="EF5" s="30" t="str">
        <f t="shared" ref="EF5:EF29" si="51">IF(ISBLANK(EE5),"",IF(EE5=EE$4,EF$4,0))</f>
        <v/>
      </c>
      <c r="EG5" s="65"/>
      <c r="EH5" s="30" t="str">
        <f t="shared" ref="EH5:EH29" si="52">IF(ISBLANK(EG5),"",IF(EG5=EG$4,EH$4,0))</f>
        <v/>
      </c>
      <c r="EI5" s="68" t="str">
        <f>IF(AND((ED5=""),(EF5=""),(EH5="")),"",IF(ED5="",0,ED5)+IF(EF5="",0,EF5)+IF(EH5="",0,EH5))</f>
        <v/>
      </c>
      <c r="EJ5" s="45"/>
      <c r="EK5" s="46"/>
      <c r="EL5"/>
    </row>
    <row r="6" spans="1:142" s="31" customFormat="1" ht="54" collapsed="1" x14ac:dyDescent="0.25">
      <c r="A6" s="63"/>
      <c r="B6" s="132" t="s">
        <v>94</v>
      </c>
      <c r="C6" s="29">
        <f t="shared" si="0"/>
        <v>36</v>
      </c>
      <c r="D6" s="37"/>
      <c r="E6" s="30">
        <f t="shared" ref="E6:E29" si="53">IF(AR6="",0,AR6)+IF(BM6="",0,BM6)+IF(BX6="",0,BX6)</f>
        <v>16</v>
      </c>
      <c r="F6" s="37" t="str">
        <f t="shared" ref="F6:F29" si="54">CONCATENATE(BY6," - ",BZ6,", ",CB6," - ",CC6," ",CE6," - ",CF6)</f>
        <v xml:space="preserve"> - ,  -   - </v>
      </c>
      <c r="G6" s="30">
        <f t="shared" ref="G6:G29" si="55">IF(CI6="",0,CI6)</f>
        <v>0</v>
      </c>
      <c r="H6" s="37"/>
      <c r="I6" s="30">
        <f t="shared" si="2"/>
        <v>1</v>
      </c>
      <c r="J6" s="116" t="s">
        <v>731</v>
      </c>
      <c r="K6" s="30">
        <f t="shared" ref="K6:K29" si="56">IF(ISBLANK(J6),"",IF(J6=J$4,K$4,0))</f>
        <v>0</v>
      </c>
      <c r="L6" s="120" t="s">
        <v>732</v>
      </c>
      <c r="M6" s="30">
        <f t="shared" si="4"/>
        <v>0</v>
      </c>
      <c r="N6" s="117" t="s">
        <v>733</v>
      </c>
      <c r="O6" s="30">
        <f t="shared" ref="O6:O29" si="57">IF(ISBLANK(N6),"",IF(N6=N$4,O$4,0))</f>
        <v>0</v>
      </c>
      <c r="P6" s="96"/>
      <c r="Q6" s="30">
        <f t="shared" si="6"/>
        <v>4</v>
      </c>
      <c r="R6" s="37" t="s">
        <v>568</v>
      </c>
      <c r="S6" s="30">
        <f t="shared" si="7"/>
        <v>0</v>
      </c>
      <c r="T6" s="120" t="s">
        <v>384</v>
      </c>
      <c r="U6" s="30">
        <f t="shared" si="8"/>
        <v>3</v>
      </c>
      <c r="V6" s="116" t="s">
        <v>575</v>
      </c>
      <c r="W6" s="30">
        <f t="shared" si="9"/>
        <v>13</v>
      </c>
      <c r="X6" s="116" t="s">
        <v>577</v>
      </c>
      <c r="Y6" s="30">
        <v>1</v>
      </c>
      <c r="Z6" s="116" t="s">
        <v>312</v>
      </c>
      <c r="AA6" s="93">
        <v>1</v>
      </c>
      <c r="AB6" s="116" t="s">
        <v>314</v>
      </c>
      <c r="AC6" s="30">
        <f t="shared" ref="AC6" si="58">IF(ISBLANK(AB6),"",IF(AB6=AB$4,AC$4,0))</f>
        <v>1</v>
      </c>
      <c r="AD6" s="116" t="s">
        <v>509</v>
      </c>
      <c r="AE6" s="30">
        <f t="shared" ref="AE6" si="59">IF(ISBLANK(AD6),"",IF(AD6=AD$4,AE$4,0))</f>
        <v>0</v>
      </c>
      <c r="AF6" s="116" t="s">
        <v>317</v>
      </c>
      <c r="AG6" s="30">
        <f t="shared" ref="AG6" si="60">IF(ISBLANK(AF6),"",IF(AF6=AF$4,AG$4,0))</f>
        <v>1</v>
      </c>
      <c r="AH6" s="116" t="s">
        <v>319</v>
      </c>
      <c r="AI6" s="30">
        <f t="shared" ref="AI6" si="61">IF(ISBLANK(AH6),"",IF(AH6=AH$4,AI$4,0))</f>
        <v>1</v>
      </c>
      <c r="AJ6" s="116" t="s">
        <v>321</v>
      </c>
      <c r="AK6" s="30">
        <f t="shared" ref="AK6" si="62">IF(ISBLANK(AJ6),"",IF(AJ6=AJ$4,AK$4,0))</f>
        <v>1</v>
      </c>
      <c r="AL6" s="116" t="s">
        <v>322</v>
      </c>
      <c r="AM6" s="30">
        <f t="shared" ref="AM6" si="63">IF(ISBLANK(AL6),"",IF(AL6=AL$4,AM$4,0))</f>
        <v>1</v>
      </c>
      <c r="AN6" s="116" t="s">
        <v>323</v>
      </c>
      <c r="AO6" s="30">
        <f t="shared" ref="AO6" si="64">IF(ISBLANK(AN6),"",IF(AN6=AN$4,AO$4,0))</f>
        <v>1</v>
      </c>
      <c r="AP6" s="116" t="s">
        <v>324</v>
      </c>
      <c r="AQ6" s="30">
        <f t="shared" ref="AQ6:AQ29" si="65">IF(ISBLANK(AP6),"",IF(AP6=AP$4,AQ$4,0))</f>
        <v>1</v>
      </c>
      <c r="AR6" s="68">
        <f t="shared" ref="AR6:AR29" si="66">IF(AND((Y6=""),(AA6=""),(AC6=""),(AE6=""),(AG6=""),(AI6=""),(AK6=""),(AM6=""),(AO6=""),(AQ6="")),"",IF(Y6="",0,Y6)+IF(AA6="",0,AA6)+IF(AC6="",0,AC6)+IF(AE6="",0,AE6)+IF(AG6="",0,AG6)+IF(AI6="",0,AI6)+IF(AK6="",0,AK6)+IF(AM6="",0,AM6)+IF(AO6="",0,AO6)+IF(AQ6="",0,AQ6))</f>
        <v>9</v>
      </c>
      <c r="AS6" s="116" t="s">
        <v>325</v>
      </c>
      <c r="AT6" s="30">
        <f t="shared" si="10"/>
        <v>1</v>
      </c>
      <c r="AU6" s="116" t="s">
        <v>734</v>
      </c>
      <c r="AV6" s="30">
        <f t="shared" si="11"/>
        <v>0</v>
      </c>
      <c r="AW6" s="116" t="s">
        <v>371</v>
      </c>
      <c r="AX6" s="30">
        <f t="shared" si="12"/>
        <v>1</v>
      </c>
      <c r="AY6" s="116" t="s">
        <v>328</v>
      </c>
      <c r="AZ6" s="30">
        <f t="shared" si="13"/>
        <v>1</v>
      </c>
      <c r="BA6" s="116" t="s">
        <v>735</v>
      </c>
      <c r="BB6" s="30">
        <f t="shared" si="14"/>
        <v>0</v>
      </c>
      <c r="BC6" s="116" t="s">
        <v>736</v>
      </c>
      <c r="BD6" s="30">
        <f t="shared" si="15"/>
        <v>0</v>
      </c>
      <c r="BE6" s="116" t="s">
        <v>737</v>
      </c>
      <c r="BF6" s="30">
        <f t="shared" si="16"/>
        <v>0</v>
      </c>
      <c r="BG6" s="116" t="s">
        <v>738</v>
      </c>
      <c r="BH6" s="30">
        <f t="shared" si="17"/>
        <v>0</v>
      </c>
      <c r="BI6" s="116" t="s">
        <v>338</v>
      </c>
      <c r="BJ6" s="30">
        <f t="shared" si="18"/>
        <v>1</v>
      </c>
      <c r="BK6" s="116" t="s">
        <v>339</v>
      </c>
      <c r="BL6" s="30">
        <f t="shared" si="19"/>
        <v>1</v>
      </c>
      <c r="BM6" s="68">
        <f t="shared" si="20"/>
        <v>5</v>
      </c>
      <c r="BN6" s="116" t="s">
        <v>342</v>
      </c>
      <c r="BO6" s="30">
        <f t="shared" si="21"/>
        <v>1</v>
      </c>
      <c r="BP6" s="116" t="s">
        <v>739</v>
      </c>
      <c r="BQ6" s="30">
        <f t="shared" si="22"/>
        <v>0</v>
      </c>
      <c r="BR6" s="116" t="s">
        <v>740</v>
      </c>
      <c r="BS6" s="30">
        <f t="shared" si="23"/>
        <v>0</v>
      </c>
      <c r="BT6" s="116" t="s">
        <v>741</v>
      </c>
      <c r="BU6" s="30">
        <f t="shared" si="24"/>
        <v>0</v>
      </c>
      <c r="BV6" s="116" t="s">
        <v>347</v>
      </c>
      <c r="BW6" s="30">
        <f t="shared" si="25"/>
        <v>1</v>
      </c>
      <c r="BX6" s="68">
        <f t="shared" si="26"/>
        <v>2</v>
      </c>
      <c r="BY6" s="96"/>
      <c r="BZ6" s="123"/>
      <c r="CA6" s="106" t="str">
        <f t="shared" ref="CA6:CA29" si="67">IF(ISBLANK(BY6),"",IF(AND(BZ6&lt;6,BZ6&gt;0),2,IF(AND(BZ6&lt;11,BZ6&gt;5),1,0)))</f>
        <v/>
      </c>
      <c r="CB6" s="96"/>
      <c r="CC6" s="123"/>
      <c r="CD6" s="106" t="str">
        <f t="shared" ref="CD6:CD29" si="68">IF(ISBLANK(CB6),"",IF(AND(CC6&lt;6,CC6&gt;0),2,IF(AND(CC6&lt;11,CC6&gt;5),1,0)))</f>
        <v/>
      </c>
      <c r="CE6" s="96"/>
      <c r="CF6" s="123"/>
      <c r="CG6" s="106" t="str">
        <f t="shared" ref="CG6:CG29" si="69">IF(ISBLANK(CE6),"",IF(AND(CF6&lt;6,CF6&gt;0),2,IF(AND(CF6&lt;11,CF6&gt;5),1,0)))</f>
        <v/>
      </c>
      <c r="CH6" s="106" t="str">
        <f t="shared" ref="CH6:CH29" si="70">IF(BZ6*CC6*CF6=0,"",BZ6+CC6+CF6)</f>
        <v/>
      </c>
      <c r="CI6" s="124" t="str">
        <f t="shared" ref="CI6:CI29" si="71">IF(AND((CA6=""),(CD6=""),(CG6="")),"",IF(CA6="",0,CA6)+IF(CD6="",0,CD6)+IF(CG6="",0,CG6))</f>
        <v/>
      </c>
      <c r="CJ6" s="116" t="s">
        <v>403</v>
      </c>
      <c r="CK6" s="106">
        <f t="shared" ref="CK6:CK29" si="72">IF(ISBLANK(CJ6),"",IF(CJ6=CJ$4,CK$4,0))</f>
        <v>0</v>
      </c>
      <c r="CL6" s="116" t="s">
        <v>742</v>
      </c>
      <c r="CM6" s="106">
        <v>1</v>
      </c>
      <c r="CN6" s="116" t="s">
        <v>743</v>
      </c>
      <c r="CO6" s="106">
        <f t="shared" si="29"/>
        <v>0</v>
      </c>
      <c r="CP6" s="116" t="s">
        <v>744</v>
      </c>
      <c r="CQ6" s="106">
        <f t="shared" si="30"/>
        <v>0</v>
      </c>
      <c r="CR6" s="116" t="s">
        <v>745</v>
      </c>
      <c r="CS6" s="106">
        <f t="shared" si="31"/>
        <v>0</v>
      </c>
      <c r="CT6" s="116" t="s">
        <v>746</v>
      </c>
      <c r="CU6" s="106">
        <f t="shared" si="32"/>
        <v>0</v>
      </c>
      <c r="CV6" s="116" t="s">
        <v>747</v>
      </c>
      <c r="CW6" s="106">
        <f t="shared" si="33"/>
        <v>0</v>
      </c>
      <c r="CX6" s="116" t="s">
        <v>476</v>
      </c>
      <c r="CY6" s="106">
        <f t="shared" si="34"/>
        <v>0</v>
      </c>
      <c r="CZ6" s="68">
        <f t="shared" ref="CZ6:CZ29" si="73">IF(AND((CK6=""),(CM6=""),(CO6=""),(CQ6=""),(CS6=""),(CU6=""),(CW6=""),(CY6="")),"",IF(CK6="",0,CK6)+IF(CM6="",0,CM6)+IF(CO6="",0,CO6)+IF(CQ6="",0,CQ6)+IF(CS6="",0,CS6)+IF(CU6="",0,CU6)+IF(CW6="",0,CW6)+IF(CY6="",0,CY6))</f>
        <v>1</v>
      </c>
      <c r="DA6" s="116" t="s">
        <v>603</v>
      </c>
      <c r="DB6" s="30">
        <f t="shared" ref="DB6:DB29" si="74">IF(ISBLANK(DA6),"",IF(DA6=DA$4,DB$4,0))</f>
        <v>2</v>
      </c>
      <c r="DC6" s="116" t="s">
        <v>498</v>
      </c>
      <c r="DD6" s="30">
        <f t="shared" si="36"/>
        <v>2</v>
      </c>
      <c r="DE6" s="116" t="s">
        <v>748</v>
      </c>
      <c r="DF6" s="30">
        <f t="shared" si="37"/>
        <v>0</v>
      </c>
      <c r="DG6" s="68">
        <f t="shared" si="38"/>
        <v>4</v>
      </c>
      <c r="DH6" s="117" t="s">
        <v>569</v>
      </c>
      <c r="DI6" s="118">
        <v>1</v>
      </c>
      <c r="DJ6" s="117" t="s">
        <v>570</v>
      </c>
      <c r="DK6" s="118">
        <v>1</v>
      </c>
      <c r="DL6" s="117" t="s">
        <v>571</v>
      </c>
      <c r="DM6" s="30">
        <v>1</v>
      </c>
      <c r="DN6" s="117" t="s">
        <v>572</v>
      </c>
      <c r="DO6" s="30">
        <v>1</v>
      </c>
      <c r="DP6" s="117" t="s">
        <v>243</v>
      </c>
      <c r="DQ6" s="30">
        <f t="shared" si="43"/>
        <v>1</v>
      </c>
      <c r="DR6" s="117" t="s">
        <v>244</v>
      </c>
      <c r="DS6" s="30">
        <f t="shared" si="44"/>
        <v>1</v>
      </c>
      <c r="DT6" s="117" t="s">
        <v>245</v>
      </c>
      <c r="DU6" s="30">
        <f t="shared" si="45"/>
        <v>1</v>
      </c>
      <c r="DV6" s="117" t="s">
        <v>246</v>
      </c>
      <c r="DW6" s="30">
        <f t="shared" si="46"/>
        <v>1</v>
      </c>
      <c r="DX6" s="117" t="s">
        <v>247</v>
      </c>
      <c r="DY6" s="30">
        <f t="shared" si="47"/>
        <v>1</v>
      </c>
      <c r="DZ6" s="117" t="s">
        <v>573</v>
      </c>
      <c r="EA6" s="118">
        <v>1</v>
      </c>
      <c r="EB6" s="68">
        <f t="shared" si="49"/>
        <v>10</v>
      </c>
      <c r="EC6" s="117" t="s">
        <v>238</v>
      </c>
      <c r="ED6" s="30">
        <f t="shared" ref="ED6:ED29" si="75">IF(ISBLANK(EC6),"",IF(EC6=EC$4,ED$4,0))</f>
        <v>1</v>
      </c>
      <c r="EE6" s="117" t="s">
        <v>574</v>
      </c>
      <c r="EF6" s="118">
        <v>1</v>
      </c>
      <c r="EG6" s="117" t="s">
        <v>543</v>
      </c>
      <c r="EH6" s="118">
        <v>1</v>
      </c>
      <c r="EI6" s="68">
        <f t="shared" ref="EI6:EI29" si="76">IF(AND((ED6=""),(EF6=""),(EH6="")),"",IF(ED6="",0,ED6)+IF(EF6="",0,EF6)+IF(EH6="",0,EH6))</f>
        <v>3</v>
      </c>
      <c r="EJ6" s="45">
        <v>-1</v>
      </c>
      <c r="EK6" s="130" t="s">
        <v>640</v>
      </c>
      <c r="EL6"/>
    </row>
    <row r="7" spans="1:142" s="31" customFormat="1" ht="36" x14ac:dyDescent="0.25">
      <c r="A7" s="63"/>
      <c r="B7" s="132" t="s">
        <v>149</v>
      </c>
      <c r="C7" s="29">
        <f t="shared" si="0"/>
        <v>28</v>
      </c>
      <c r="D7" s="37"/>
      <c r="E7" s="30">
        <f t="shared" si="53"/>
        <v>16</v>
      </c>
      <c r="F7" s="37" t="str">
        <f t="shared" si="54"/>
        <v xml:space="preserve"> - ,  -   - </v>
      </c>
      <c r="G7" s="30">
        <f t="shared" si="55"/>
        <v>0</v>
      </c>
      <c r="H7" s="37"/>
      <c r="I7" s="30">
        <f t="shared" si="2"/>
        <v>0</v>
      </c>
      <c r="J7" s="120" t="s">
        <v>704</v>
      </c>
      <c r="K7" s="30">
        <f t="shared" si="56"/>
        <v>0</v>
      </c>
      <c r="L7" s="96" t="s">
        <v>610</v>
      </c>
      <c r="M7" s="30">
        <f t="shared" si="4"/>
        <v>0</v>
      </c>
      <c r="N7" s="37" t="s">
        <v>710</v>
      </c>
      <c r="O7" s="30">
        <f t="shared" si="57"/>
        <v>0</v>
      </c>
      <c r="P7" s="96"/>
      <c r="Q7" s="30">
        <f t="shared" si="6"/>
        <v>0</v>
      </c>
      <c r="R7" s="116" t="s">
        <v>711</v>
      </c>
      <c r="S7" s="30">
        <f t="shared" si="7"/>
        <v>0</v>
      </c>
      <c r="T7" s="120" t="s">
        <v>551</v>
      </c>
      <c r="U7" s="30">
        <f t="shared" si="8"/>
        <v>0</v>
      </c>
      <c r="V7" s="116" t="s">
        <v>566</v>
      </c>
      <c r="W7" s="30">
        <f t="shared" si="9"/>
        <v>13</v>
      </c>
      <c r="X7" s="116" t="s">
        <v>420</v>
      </c>
      <c r="Y7" s="118">
        <v>1</v>
      </c>
      <c r="Z7" s="116" t="s">
        <v>312</v>
      </c>
      <c r="AA7" s="30">
        <f t="shared" ref="AA7:AA9" si="77">IF(ISBLANK(Z7),"",IF(Z7=Z$4,AA$4,0))</f>
        <v>1</v>
      </c>
      <c r="AB7" s="116" t="s">
        <v>314</v>
      </c>
      <c r="AC7" s="93">
        <v>1</v>
      </c>
      <c r="AD7" s="116" t="s">
        <v>315</v>
      </c>
      <c r="AE7" s="30">
        <f t="shared" ref="AE7" si="78">IF(ISBLANK(AD7),"",IF(AD7=AD$4,AE$4,0))</f>
        <v>1</v>
      </c>
      <c r="AF7" s="116" t="s">
        <v>317</v>
      </c>
      <c r="AG7" s="30">
        <f t="shared" ref="AG7" si="79">IF(ISBLANK(AF7),"",IF(AF7=AF$4,AG$4,0))</f>
        <v>1</v>
      </c>
      <c r="AH7" s="116" t="s">
        <v>319</v>
      </c>
      <c r="AI7" s="30">
        <f t="shared" ref="AI7" si="80">IF(ISBLANK(AH7),"",IF(AH7=AH$4,AI$4,0))</f>
        <v>1</v>
      </c>
      <c r="AJ7" s="116" t="s">
        <v>321</v>
      </c>
      <c r="AK7" s="30">
        <f t="shared" ref="AK7" si="81">IF(ISBLANK(AJ7),"",IF(AJ7=AJ$4,AK$4,0))</f>
        <v>1</v>
      </c>
      <c r="AL7" s="116" t="s">
        <v>322</v>
      </c>
      <c r="AM7" s="30">
        <f t="shared" ref="AM7" si="82">IF(ISBLANK(AL7),"",IF(AL7=AL$4,AM$4,0))</f>
        <v>1</v>
      </c>
      <c r="AN7" s="116" t="s">
        <v>323</v>
      </c>
      <c r="AO7" s="30">
        <f t="shared" ref="AO7" si="83">IF(ISBLANK(AN7),"",IF(AN7=AN$4,AO$4,0))</f>
        <v>1</v>
      </c>
      <c r="AP7" s="116" t="s">
        <v>421</v>
      </c>
      <c r="AQ7" s="30">
        <f t="shared" si="65"/>
        <v>0</v>
      </c>
      <c r="AR7" s="68">
        <f t="shared" si="66"/>
        <v>9</v>
      </c>
      <c r="AS7" s="116" t="s">
        <v>325</v>
      </c>
      <c r="AT7" s="30">
        <f t="shared" si="10"/>
        <v>1</v>
      </c>
      <c r="AU7" s="37"/>
      <c r="AV7" s="30" t="str">
        <f t="shared" si="11"/>
        <v/>
      </c>
      <c r="AW7" s="37"/>
      <c r="AX7" s="30" t="str">
        <f t="shared" si="12"/>
        <v/>
      </c>
      <c r="AY7" s="116" t="s">
        <v>328</v>
      </c>
      <c r="AZ7" s="30">
        <f t="shared" si="13"/>
        <v>1</v>
      </c>
      <c r="BA7" s="37"/>
      <c r="BB7" s="30" t="str">
        <f t="shared" si="14"/>
        <v/>
      </c>
      <c r="BC7" s="116" t="s">
        <v>331</v>
      </c>
      <c r="BD7" s="30">
        <f t="shared" si="15"/>
        <v>1</v>
      </c>
      <c r="BE7" s="116" t="s">
        <v>552</v>
      </c>
      <c r="BF7" s="30">
        <f t="shared" si="16"/>
        <v>0</v>
      </c>
      <c r="BG7" s="116" t="s">
        <v>336</v>
      </c>
      <c r="BH7" s="30">
        <f t="shared" si="17"/>
        <v>1</v>
      </c>
      <c r="BI7" s="116" t="s">
        <v>338</v>
      </c>
      <c r="BJ7" s="30">
        <f t="shared" si="18"/>
        <v>1</v>
      </c>
      <c r="BK7" s="37"/>
      <c r="BL7" s="30" t="str">
        <f t="shared" si="19"/>
        <v/>
      </c>
      <c r="BM7" s="68">
        <f t="shared" si="20"/>
        <v>5</v>
      </c>
      <c r="BN7" s="37"/>
      <c r="BO7" s="30" t="str">
        <f t="shared" si="21"/>
        <v/>
      </c>
      <c r="BP7" s="116" t="s">
        <v>343</v>
      </c>
      <c r="BQ7" s="30">
        <f t="shared" si="22"/>
        <v>1</v>
      </c>
      <c r="BR7" s="116" t="s">
        <v>705</v>
      </c>
      <c r="BS7" s="30">
        <f t="shared" si="23"/>
        <v>0</v>
      </c>
      <c r="BT7" s="116" t="s">
        <v>473</v>
      </c>
      <c r="BU7" s="30">
        <f t="shared" si="24"/>
        <v>0</v>
      </c>
      <c r="BV7" s="116" t="s">
        <v>347</v>
      </c>
      <c r="BW7" s="30">
        <f t="shared" si="25"/>
        <v>1</v>
      </c>
      <c r="BX7" s="68">
        <f t="shared" si="26"/>
        <v>2</v>
      </c>
      <c r="BY7" s="96"/>
      <c r="BZ7" s="123"/>
      <c r="CA7" s="106" t="str">
        <f t="shared" si="67"/>
        <v/>
      </c>
      <c r="CB7" s="96"/>
      <c r="CC7" s="123"/>
      <c r="CD7" s="106" t="str">
        <f t="shared" si="68"/>
        <v/>
      </c>
      <c r="CE7" s="96"/>
      <c r="CF7" s="123"/>
      <c r="CG7" s="106" t="str">
        <f t="shared" si="69"/>
        <v/>
      </c>
      <c r="CH7" s="106" t="str">
        <f t="shared" si="70"/>
        <v/>
      </c>
      <c r="CI7" s="124" t="str">
        <f t="shared" si="71"/>
        <v/>
      </c>
      <c r="CJ7" s="116" t="s">
        <v>403</v>
      </c>
      <c r="CK7" s="106">
        <f t="shared" si="72"/>
        <v>0</v>
      </c>
      <c r="CL7" s="116" t="s">
        <v>706</v>
      </c>
      <c r="CM7" s="106">
        <f t="shared" si="28"/>
        <v>0</v>
      </c>
      <c r="CN7" s="116" t="s">
        <v>707</v>
      </c>
      <c r="CO7" s="106">
        <f t="shared" si="29"/>
        <v>0</v>
      </c>
      <c r="CP7" s="37"/>
      <c r="CQ7" s="106" t="str">
        <f t="shared" si="30"/>
        <v/>
      </c>
      <c r="CR7" s="116" t="s">
        <v>708</v>
      </c>
      <c r="CS7" s="106">
        <f t="shared" si="31"/>
        <v>0</v>
      </c>
      <c r="CT7" s="37" t="s">
        <v>709</v>
      </c>
      <c r="CU7" s="106">
        <f t="shared" si="32"/>
        <v>0</v>
      </c>
      <c r="CV7" s="116" t="s">
        <v>478</v>
      </c>
      <c r="CW7" s="106">
        <f t="shared" si="33"/>
        <v>0</v>
      </c>
      <c r="CX7" s="116" t="s">
        <v>476</v>
      </c>
      <c r="CY7" s="106">
        <f t="shared" si="34"/>
        <v>0</v>
      </c>
      <c r="CZ7" s="68">
        <f t="shared" si="73"/>
        <v>0</v>
      </c>
      <c r="DA7" s="37" t="s">
        <v>567</v>
      </c>
      <c r="DB7" s="30">
        <f t="shared" si="74"/>
        <v>0</v>
      </c>
      <c r="DC7" s="37" t="s">
        <v>712</v>
      </c>
      <c r="DD7" s="30">
        <f t="shared" si="36"/>
        <v>0</v>
      </c>
      <c r="DE7" s="37" t="s">
        <v>713</v>
      </c>
      <c r="DF7" s="30">
        <f t="shared" si="37"/>
        <v>0</v>
      </c>
      <c r="DG7" s="68">
        <f t="shared" si="38"/>
        <v>0</v>
      </c>
      <c r="DH7" s="117" t="s">
        <v>562</v>
      </c>
      <c r="DI7" s="30">
        <v>1</v>
      </c>
      <c r="DJ7" s="117" t="s">
        <v>465</v>
      </c>
      <c r="DK7" s="30">
        <v>1</v>
      </c>
      <c r="DL7" s="117" t="s">
        <v>563</v>
      </c>
      <c r="DM7" s="30">
        <v>1</v>
      </c>
      <c r="DN7" s="117" t="s">
        <v>564</v>
      </c>
      <c r="DO7" s="30">
        <v>1</v>
      </c>
      <c r="DP7" s="117" t="s">
        <v>243</v>
      </c>
      <c r="DQ7" s="30">
        <f t="shared" si="43"/>
        <v>1</v>
      </c>
      <c r="DR7" s="117" t="s">
        <v>416</v>
      </c>
      <c r="DS7" s="30">
        <v>1</v>
      </c>
      <c r="DT7" s="117" t="s">
        <v>245</v>
      </c>
      <c r="DU7" s="30">
        <f t="shared" si="45"/>
        <v>1</v>
      </c>
      <c r="DV7" s="117" t="s">
        <v>565</v>
      </c>
      <c r="DW7" s="118">
        <v>1</v>
      </c>
      <c r="DX7" s="117" t="s">
        <v>430</v>
      </c>
      <c r="DY7" s="30">
        <v>1</v>
      </c>
      <c r="DZ7" s="117" t="s">
        <v>459</v>
      </c>
      <c r="EA7" s="30">
        <v>1</v>
      </c>
      <c r="EB7" s="68">
        <f t="shared" si="49"/>
        <v>10</v>
      </c>
      <c r="EC7" s="117" t="s">
        <v>238</v>
      </c>
      <c r="ED7" s="30">
        <f t="shared" si="75"/>
        <v>1</v>
      </c>
      <c r="EE7" s="117" t="s">
        <v>419</v>
      </c>
      <c r="EF7" s="30">
        <v>1</v>
      </c>
      <c r="EG7" s="117" t="s">
        <v>250</v>
      </c>
      <c r="EH7" s="30">
        <f t="shared" si="52"/>
        <v>1</v>
      </c>
      <c r="EI7" s="68">
        <f t="shared" si="76"/>
        <v>3</v>
      </c>
      <c r="EJ7" s="45">
        <v>-1</v>
      </c>
      <c r="EK7" s="130" t="s">
        <v>641</v>
      </c>
      <c r="EL7"/>
    </row>
    <row r="8" spans="1:142" s="31" customFormat="1" ht="189" collapsed="1" x14ac:dyDescent="0.25">
      <c r="A8" s="63"/>
      <c r="B8" s="132" t="s">
        <v>47</v>
      </c>
      <c r="C8" s="29">
        <f t="shared" si="0"/>
        <v>45</v>
      </c>
      <c r="D8" s="37"/>
      <c r="E8" s="30">
        <f t="shared" si="53"/>
        <v>15</v>
      </c>
      <c r="F8" s="37" t="str">
        <f t="shared" si="54"/>
        <v xml:space="preserve">клоун - 8, былина - 5  - </v>
      </c>
      <c r="G8" s="30">
        <f t="shared" si="55"/>
        <v>3</v>
      </c>
      <c r="H8" s="37"/>
      <c r="I8" s="30">
        <f t="shared" si="2"/>
        <v>1</v>
      </c>
      <c r="J8" s="65" t="s">
        <v>785</v>
      </c>
      <c r="K8" s="30">
        <v>2</v>
      </c>
      <c r="L8" s="37" t="s">
        <v>766</v>
      </c>
      <c r="M8" s="30">
        <v>3</v>
      </c>
      <c r="N8" s="65" t="s">
        <v>784</v>
      </c>
      <c r="O8" s="30">
        <v>1</v>
      </c>
      <c r="P8" s="96"/>
      <c r="Q8" s="30">
        <f t="shared" si="6"/>
        <v>2</v>
      </c>
      <c r="R8" s="65" t="s">
        <v>783</v>
      </c>
      <c r="S8" s="30">
        <v>2</v>
      </c>
      <c r="T8" s="120" t="s">
        <v>384</v>
      </c>
      <c r="U8" s="30">
        <f t="shared" si="8"/>
        <v>3</v>
      </c>
      <c r="V8" s="37" t="s">
        <v>529</v>
      </c>
      <c r="W8" s="30">
        <f t="shared" si="9"/>
        <v>13</v>
      </c>
      <c r="X8" s="116" t="s">
        <v>778</v>
      </c>
      <c r="Y8" s="118">
        <v>1</v>
      </c>
      <c r="Z8" s="37"/>
      <c r="AA8" s="30" t="str">
        <f t="shared" ref="AA8" si="84">IF(ISBLANK(Z8),"",IF(Z8=Z$4,AA$4,0))</f>
        <v/>
      </c>
      <c r="AB8" s="116" t="s">
        <v>314</v>
      </c>
      <c r="AC8" s="30">
        <f t="shared" ref="AC8" si="85">IF(ISBLANK(AB8),"",IF(AB8=AB$4,AC$4,0))</f>
        <v>1</v>
      </c>
      <c r="AD8" s="116" t="s">
        <v>315</v>
      </c>
      <c r="AE8" s="93">
        <v>1</v>
      </c>
      <c r="AF8" s="116" t="s">
        <v>317</v>
      </c>
      <c r="AG8" s="30">
        <f t="shared" ref="AG8" si="86">IF(ISBLANK(AF8),"",IF(AF8=AF$4,AG$4,0))</f>
        <v>1</v>
      </c>
      <c r="AH8" s="116" t="s">
        <v>319</v>
      </c>
      <c r="AI8" s="30">
        <f t="shared" ref="AI8" si="87">IF(ISBLANK(AH8),"",IF(AH8=AH$4,AI$4,0))</f>
        <v>1</v>
      </c>
      <c r="AJ8" s="116" t="s">
        <v>779</v>
      </c>
      <c r="AK8" s="30">
        <f t="shared" ref="AK8" si="88">IF(ISBLANK(AJ8),"",IF(AJ8=AJ$4,AK$4,0))</f>
        <v>0</v>
      </c>
      <c r="AL8" s="116" t="s">
        <v>322</v>
      </c>
      <c r="AM8" s="30">
        <f t="shared" ref="AM8" si="89">IF(ISBLANK(AL8),"",IF(AL8=AL$4,AM$4,0))</f>
        <v>1</v>
      </c>
      <c r="AN8" s="116" t="s">
        <v>323</v>
      </c>
      <c r="AO8" s="30">
        <f t="shared" ref="AO8" si="90">IF(ISBLANK(AN8),"",IF(AN8=AN$4,AO$4,0))</f>
        <v>1</v>
      </c>
      <c r="AP8" s="116" t="s">
        <v>324</v>
      </c>
      <c r="AQ8" s="30">
        <f t="shared" si="65"/>
        <v>1</v>
      </c>
      <c r="AR8" s="68">
        <f t="shared" si="66"/>
        <v>8</v>
      </c>
      <c r="AS8" s="116" t="s">
        <v>325</v>
      </c>
      <c r="AT8" s="30">
        <f t="shared" si="10"/>
        <v>1</v>
      </c>
      <c r="AU8" s="116" t="s">
        <v>326</v>
      </c>
      <c r="AV8" s="30">
        <f t="shared" si="11"/>
        <v>1</v>
      </c>
      <c r="AW8" s="116" t="s">
        <v>782</v>
      </c>
      <c r="AX8" s="30">
        <f t="shared" si="12"/>
        <v>0</v>
      </c>
      <c r="AY8" s="116" t="s">
        <v>328</v>
      </c>
      <c r="AZ8" s="30">
        <f t="shared" si="13"/>
        <v>1</v>
      </c>
      <c r="BA8" s="37"/>
      <c r="BB8" s="30" t="str">
        <f t="shared" si="14"/>
        <v/>
      </c>
      <c r="BC8" s="116" t="s">
        <v>331</v>
      </c>
      <c r="BD8" s="30">
        <f t="shared" si="15"/>
        <v>1</v>
      </c>
      <c r="BE8" s="37"/>
      <c r="BF8" s="30" t="str">
        <f t="shared" si="16"/>
        <v/>
      </c>
      <c r="BG8" s="37"/>
      <c r="BH8" s="30" t="str">
        <f t="shared" si="17"/>
        <v/>
      </c>
      <c r="BI8" s="116" t="s">
        <v>781</v>
      </c>
      <c r="BJ8" s="30">
        <v>1</v>
      </c>
      <c r="BK8" s="37"/>
      <c r="BL8" s="30" t="str">
        <f t="shared" si="19"/>
        <v/>
      </c>
      <c r="BM8" s="68">
        <f t="shared" si="20"/>
        <v>5</v>
      </c>
      <c r="BN8" s="116" t="s">
        <v>342</v>
      </c>
      <c r="BO8" s="30">
        <f t="shared" si="21"/>
        <v>1</v>
      </c>
      <c r="BP8" s="37"/>
      <c r="BQ8" s="30" t="str">
        <f t="shared" si="22"/>
        <v/>
      </c>
      <c r="BR8" s="116" t="s">
        <v>604</v>
      </c>
      <c r="BS8" s="30">
        <f t="shared" si="23"/>
        <v>0</v>
      </c>
      <c r="BT8" s="37"/>
      <c r="BU8" s="30" t="str">
        <f t="shared" si="24"/>
        <v/>
      </c>
      <c r="BV8" s="116" t="s">
        <v>347</v>
      </c>
      <c r="BW8" s="30">
        <f t="shared" si="25"/>
        <v>1</v>
      </c>
      <c r="BX8" s="68">
        <f t="shared" si="26"/>
        <v>2</v>
      </c>
      <c r="BY8" s="96" t="s">
        <v>372</v>
      </c>
      <c r="BZ8" s="123">
        <v>8</v>
      </c>
      <c r="CA8" s="106">
        <f t="shared" si="67"/>
        <v>1</v>
      </c>
      <c r="CB8" s="96" t="s">
        <v>373</v>
      </c>
      <c r="CC8" s="123">
        <v>5</v>
      </c>
      <c r="CD8" s="106">
        <f t="shared" si="68"/>
        <v>2</v>
      </c>
      <c r="CE8" s="96"/>
      <c r="CF8" s="123"/>
      <c r="CG8" s="106" t="str">
        <f t="shared" si="69"/>
        <v/>
      </c>
      <c r="CH8" s="106" t="str">
        <f t="shared" si="70"/>
        <v/>
      </c>
      <c r="CI8" s="124">
        <f t="shared" si="71"/>
        <v>3</v>
      </c>
      <c r="CJ8" s="116" t="s">
        <v>403</v>
      </c>
      <c r="CK8" s="106">
        <f t="shared" si="72"/>
        <v>0</v>
      </c>
      <c r="CL8" s="37" t="s">
        <v>605</v>
      </c>
      <c r="CM8" s="106">
        <f t="shared" si="28"/>
        <v>0</v>
      </c>
      <c r="CN8" s="37"/>
      <c r="CO8" s="106" t="str">
        <f t="shared" si="29"/>
        <v/>
      </c>
      <c r="CP8" s="116" t="s">
        <v>471</v>
      </c>
      <c r="CQ8" s="106">
        <f t="shared" si="30"/>
        <v>0</v>
      </c>
      <c r="CR8" s="37"/>
      <c r="CS8" s="106" t="str">
        <f t="shared" si="31"/>
        <v/>
      </c>
      <c r="CT8" s="37"/>
      <c r="CU8" s="106" t="str">
        <f t="shared" si="32"/>
        <v/>
      </c>
      <c r="CV8" s="37" t="s">
        <v>764</v>
      </c>
      <c r="CW8" s="106">
        <f t="shared" si="33"/>
        <v>0</v>
      </c>
      <c r="CX8" s="116" t="s">
        <v>404</v>
      </c>
      <c r="CY8" s="106">
        <f t="shared" si="34"/>
        <v>1</v>
      </c>
      <c r="CZ8" s="68">
        <f t="shared" si="73"/>
        <v>1</v>
      </c>
      <c r="DA8" s="116" t="s">
        <v>780</v>
      </c>
      <c r="DB8" s="30">
        <f t="shared" si="74"/>
        <v>0</v>
      </c>
      <c r="DC8" s="116" t="s">
        <v>498</v>
      </c>
      <c r="DD8" s="30">
        <f t="shared" si="36"/>
        <v>2</v>
      </c>
      <c r="DE8" s="37"/>
      <c r="DF8" s="30" t="str">
        <f t="shared" si="37"/>
        <v/>
      </c>
      <c r="DG8" s="68">
        <f t="shared" si="38"/>
        <v>2</v>
      </c>
      <c r="DH8" s="117" t="s">
        <v>606</v>
      </c>
      <c r="DI8" s="30">
        <v>1</v>
      </c>
      <c r="DJ8" s="117" t="s">
        <v>427</v>
      </c>
      <c r="DK8" s="30">
        <v>1</v>
      </c>
      <c r="DL8" s="117" t="s">
        <v>457</v>
      </c>
      <c r="DM8" s="30">
        <v>1</v>
      </c>
      <c r="DN8" s="117" t="s">
        <v>414</v>
      </c>
      <c r="DO8" s="30">
        <v>1</v>
      </c>
      <c r="DP8" s="117" t="s">
        <v>415</v>
      </c>
      <c r="DQ8" s="30">
        <v>1</v>
      </c>
      <c r="DR8" s="117" t="s">
        <v>416</v>
      </c>
      <c r="DS8" s="30">
        <v>1</v>
      </c>
      <c r="DT8" s="117" t="s">
        <v>245</v>
      </c>
      <c r="DU8" s="30">
        <f t="shared" si="45"/>
        <v>1</v>
      </c>
      <c r="DV8" s="117" t="s">
        <v>429</v>
      </c>
      <c r="DW8" s="30">
        <v>1</v>
      </c>
      <c r="DX8" s="117" t="s">
        <v>430</v>
      </c>
      <c r="DY8" s="30">
        <v>1</v>
      </c>
      <c r="DZ8" s="117" t="s">
        <v>459</v>
      </c>
      <c r="EA8" s="30">
        <v>1</v>
      </c>
      <c r="EB8" s="68">
        <f t="shared" si="49"/>
        <v>10</v>
      </c>
      <c r="EC8" s="117" t="s">
        <v>238</v>
      </c>
      <c r="ED8" s="30">
        <f t="shared" si="75"/>
        <v>1</v>
      </c>
      <c r="EE8" s="117" t="s">
        <v>419</v>
      </c>
      <c r="EF8" s="30">
        <v>1</v>
      </c>
      <c r="EG8" s="117" t="s">
        <v>250</v>
      </c>
      <c r="EH8" s="30">
        <f t="shared" si="52"/>
        <v>1</v>
      </c>
      <c r="EI8" s="68">
        <f t="shared" si="76"/>
        <v>3</v>
      </c>
      <c r="EJ8" s="45"/>
      <c r="EK8" s="46"/>
      <c r="EL8"/>
    </row>
    <row r="9" spans="1:142" s="31" customFormat="1" ht="115.5" x14ac:dyDescent="0.25">
      <c r="A9" s="63"/>
      <c r="B9" s="132" t="s">
        <v>28</v>
      </c>
      <c r="C9" s="29">
        <f t="shared" si="0"/>
        <v>42</v>
      </c>
      <c r="D9" s="37"/>
      <c r="E9" s="30">
        <f t="shared" si="53"/>
        <v>18</v>
      </c>
      <c r="F9" s="37" t="str">
        <f t="shared" si="54"/>
        <v>клоун - 4, былина - 6 индейка - 4</v>
      </c>
      <c r="G9" s="30">
        <f t="shared" si="55"/>
        <v>5</v>
      </c>
      <c r="H9" s="37"/>
      <c r="I9" s="30">
        <f t="shared" si="2"/>
        <v>1</v>
      </c>
      <c r="J9" s="121" t="s">
        <v>714</v>
      </c>
      <c r="K9" s="30">
        <v>3</v>
      </c>
      <c r="L9" s="121" t="s">
        <v>715</v>
      </c>
      <c r="M9" s="118">
        <v>1</v>
      </c>
      <c r="N9" s="65" t="s">
        <v>716</v>
      </c>
      <c r="O9" s="118">
        <v>1</v>
      </c>
      <c r="P9" s="96"/>
      <c r="Q9" s="30">
        <f t="shared" si="6"/>
        <v>0</v>
      </c>
      <c r="R9" s="120">
        <v>2017</v>
      </c>
      <c r="S9" s="30">
        <f t="shared" si="7"/>
        <v>0</v>
      </c>
      <c r="T9" s="120" t="s">
        <v>717</v>
      </c>
      <c r="U9" s="30">
        <f t="shared" si="8"/>
        <v>0</v>
      </c>
      <c r="V9" s="37" t="s">
        <v>529</v>
      </c>
      <c r="W9" s="30">
        <f t="shared" si="9"/>
        <v>13</v>
      </c>
      <c r="X9" s="116" t="s">
        <v>380</v>
      </c>
      <c r="Y9" s="30">
        <f t="shared" ref="Y9:Y26" si="91">IF(ISBLANK(X9),"",IF(X9=X$4,Y$4,0))</f>
        <v>1</v>
      </c>
      <c r="Z9" s="116" t="s">
        <v>312</v>
      </c>
      <c r="AA9" s="30">
        <f t="shared" si="77"/>
        <v>1</v>
      </c>
      <c r="AB9" s="116" t="s">
        <v>314</v>
      </c>
      <c r="AC9" s="30">
        <f t="shared" ref="AC9" si="92">IF(ISBLANK(AB9),"",IF(AB9=AB$4,AC$4,0))</f>
        <v>1</v>
      </c>
      <c r="AD9" s="37"/>
      <c r="AE9" s="30" t="str">
        <f t="shared" ref="AE9" si="93">IF(ISBLANK(AD9),"",IF(AD9=AD$4,AE$4,0))</f>
        <v/>
      </c>
      <c r="AF9" s="116" t="s">
        <v>317</v>
      </c>
      <c r="AG9" s="30">
        <f t="shared" ref="AG9" si="94">IF(ISBLANK(AF9),"",IF(AF9=AF$4,AG$4,0))</f>
        <v>1</v>
      </c>
      <c r="AH9" s="116" t="s">
        <v>319</v>
      </c>
      <c r="AI9" s="93">
        <v>1</v>
      </c>
      <c r="AJ9" s="116" t="s">
        <v>321</v>
      </c>
      <c r="AK9" s="30">
        <f t="shared" ref="AK9" si="95">IF(ISBLANK(AJ9),"",IF(AJ9=AJ$4,AK$4,0))</f>
        <v>1</v>
      </c>
      <c r="AL9" s="116" t="s">
        <v>322</v>
      </c>
      <c r="AM9" s="30">
        <f t="shared" ref="AM9" si="96">IF(ISBLANK(AL9),"",IF(AL9=AL$4,AM$4,0))</f>
        <v>1</v>
      </c>
      <c r="AN9" s="116" t="s">
        <v>323</v>
      </c>
      <c r="AO9" s="30">
        <f t="shared" ref="AO9" si="97">IF(ISBLANK(AN9),"",IF(AN9=AN$4,AO$4,0))</f>
        <v>1</v>
      </c>
      <c r="AP9" s="116" t="s">
        <v>324</v>
      </c>
      <c r="AQ9" s="30">
        <f t="shared" si="65"/>
        <v>1</v>
      </c>
      <c r="AR9" s="68">
        <f t="shared" si="66"/>
        <v>9</v>
      </c>
      <c r="AS9" s="116" t="s">
        <v>325</v>
      </c>
      <c r="AT9" s="30">
        <f t="shared" si="10"/>
        <v>1</v>
      </c>
      <c r="AU9" s="37"/>
      <c r="AV9" s="30" t="str">
        <f t="shared" si="11"/>
        <v/>
      </c>
      <c r="AW9" s="116" t="s">
        <v>371</v>
      </c>
      <c r="AX9" s="30">
        <f t="shared" si="12"/>
        <v>1</v>
      </c>
      <c r="AY9" s="116" t="s">
        <v>328</v>
      </c>
      <c r="AZ9" s="30">
        <f t="shared" si="13"/>
        <v>1</v>
      </c>
      <c r="BA9" s="37"/>
      <c r="BB9" s="30" t="str">
        <f t="shared" si="14"/>
        <v/>
      </c>
      <c r="BC9" s="116" t="s">
        <v>331</v>
      </c>
      <c r="BD9" s="30">
        <f t="shared" si="15"/>
        <v>1</v>
      </c>
      <c r="BE9" s="116" t="s">
        <v>718</v>
      </c>
      <c r="BF9" s="30">
        <f t="shared" si="16"/>
        <v>0</v>
      </c>
      <c r="BG9" s="116" t="s">
        <v>336</v>
      </c>
      <c r="BH9" s="30">
        <f t="shared" si="17"/>
        <v>1</v>
      </c>
      <c r="BI9" s="116" t="s">
        <v>338</v>
      </c>
      <c r="BJ9" s="30">
        <f t="shared" si="18"/>
        <v>1</v>
      </c>
      <c r="BK9" s="116" t="s">
        <v>339</v>
      </c>
      <c r="BL9" s="30">
        <f t="shared" si="19"/>
        <v>1</v>
      </c>
      <c r="BM9" s="68">
        <f t="shared" si="20"/>
        <v>7</v>
      </c>
      <c r="BN9" s="116" t="s">
        <v>342</v>
      </c>
      <c r="BO9" s="30">
        <f t="shared" si="21"/>
        <v>1</v>
      </c>
      <c r="BP9" s="37"/>
      <c r="BQ9" s="30" t="str">
        <f t="shared" si="22"/>
        <v/>
      </c>
      <c r="BR9" s="37"/>
      <c r="BS9" s="30" t="str">
        <f t="shared" si="23"/>
        <v/>
      </c>
      <c r="BT9" s="116" t="s">
        <v>719</v>
      </c>
      <c r="BU9" s="30">
        <f t="shared" si="24"/>
        <v>0</v>
      </c>
      <c r="BV9" s="116" t="s">
        <v>347</v>
      </c>
      <c r="BW9" s="30">
        <f t="shared" si="25"/>
        <v>1</v>
      </c>
      <c r="BX9" s="68">
        <f t="shared" si="26"/>
        <v>2</v>
      </c>
      <c r="BY9" s="96" t="s">
        <v>372</v>
      </c>
      <c r="BZ9" s="123">
        <v>4</v>
      </c>
      <c r="CA9" s="106">
        <f t="shared" si="67"/>
        <v>2</v>
      </c>
      <c r="CB9" s="96" t="s">
        <v>373</v>
      </c>
      <c r="CC9" s="123">
        <v>6</v>
      </c>
      <c r="CD9" s="106">
        <f t="shared" si="68"/>
        <v>1</v>
      </c>
      <c r="CE9" s="96" t="s">
        <v>374</v>
      </c>
      <c r="CF9" s="123">
        <v>4</v>
      </c>
      <c r="CG9" s="106">
        <f t="shared" si="69"/>
        <v>2</v>
      </c>
      <c r="CH9" s="106">
        <f t="shared" si="70"/>
        <v>14</v>
      </c>
      <c r="CI9" s="124">
        <f t="shared" si="71"/>
        <v>5</v>
      </c>
      <c r="CJ9" s="116" t="s">
        <v>403</v>
      </c>
      <c r="CK9" s="106">
        <f t="shared" si="72"/>
        <v>0</v>
      </c>
      <c r="CL9" s="116" t="s">
        <v>464</v>
      </c>
      <c r="CM9" s="106">
        <f t="shared" si="28"/>
        <v>0</v>
      </c>
      <c r="CN9" s="37"/>
      <c r="CO9" s="106" t="str">
        <f t="shared" si="29"/>
        <v/>
      </c>
      <c r="CP9" s="37"/>
      <c r="CQ9" s="106" t="str">
        <f t="shared" si="30"/>
        <v/>
      </c>
      <c r="CR9" s="37"/>
      <c r="CS9" s="106" t="str">
        <f t="shared" si="31"/>
        <v/>
      </c>
      <c r="CT9" s="116" t="s">
        <v>462</v>
      </c>
      <c r="CU9" s="106">
        <f t="shared" si="32"/>
        <v>0</v>
      </c>
      <c r="CV9" s="37"/>
      <c r="CW9" s="106" t="str">
        <f t="shared" si="33"/>
        <v/>
      </c>
      <c r="CX9" s="116" t="s">
        <v>404</v>
      </c>
      <c r="CY9" s="106">
        <f t="shared" si="34"/>
        <v>1</v>
      </c>
      <c r="CZ9" s="68">
        <f t="shared" si="73"/>
        <v>1</v>
      </c>
      <c r="DA9" s="116" t="s">
        <v>454</v>
      </c>
      <c r="DB9" s="30">
        <f t="shared" si="74"/>
        <v>0</v>
      </c>
      <c r="DC9" s="116" t="s">
        <v>720</v>
      </c>
      <c r="DD9" s="30">
        <f t="shared" si="36"/>
        <v>0</v>
      </c>
      <c r="DE9" s="116" t="s">
        <v>721</v>
      </c>
      <c r="DF9" s="30">
        <f t="shared" si="37"/>
        <v>0</v>
      </c>
      <c r="DG9" s="68">
        <f t="shared" si="38"/>
        <v>0</v>
      </c>
      <c r="DH9" s="117" t="s">
        <v>411</v>
      </c>
      <c r="DI9" s="30">
        <v>1</v>
      </c>
      <c r="DJ9" s="117" t="s">
        <v>465</v>
      </c>
      <c r="DK9" s="30">
        <v>1</v>
      </c>
      <c r="DL9" s="117" t="s">
        <v>457</v>
      </c>
      <c r="DM9" s="30">
        <v>1</v>
      </c>
      <c r="DN9" s="117" t="s">
        <v>242</v>
      </c>
      <c r="DO9" s="30">
        <f t="shared" si="42"/>
        <v>1</v>
      </c>
      <c r="DP9" s="117" t="s">
        <v>415</v>
      </c>
      <c r="DQ9" s="30">
        <v>1</v>
      </c>
      <c r="DR9" s="117" t="s">
        <v>466</v>
      </c>
      <c r="DS9" s="30">
        <v>1</v>
      </c>
      <c r="DT9" s="117" t="s">
        <v>245</v>
      </c>
      <c r="DU9" s="30">
        <f t="shared" si="45"/>
        <v>1</v>
      </c>
      <c r="DV9" s="117" t="s">
        <v>429</v>
      </c>
      <c r="DW9" s="30">
        <v>1</v>
      </c>
      <c r="DX9" s="117" t="s">
        <v>430</v>
      </c>
      <c r="DY9" s="30">
        <v>1</v>
      </c>
      <c r="DZ9" s="117" t="s">
        <v>431</v>
      </c>
      <c r="EA9" s="30">
        <v>1</v>
      </c>
      <c r="EB9" s="68">
        <f t="shared" si="49"/>
        <v>10</v>
      </c>
      <c r="EC9" s="117" t="s">
        <v>238</v>
      </c>
      <c r="ED9" s="30">
        <f t="shared" si="75"/>
        <v>1</v>
      </c>
      <c r="EE9" s="117" t="s">
        <v>419</v>
      </c>
      <c r="EF9" s="30">
        <v>1</v>
      </c>
      <c r="EG9" s="117" t="s">
        <v>250</v>
      </c>
      <c r="EH9" s="30">
        <f t="shared" si="52"/>
        <v>1</v>
      </c>
      <c r="EI9" s="68">
        <f t="shared" si="76"/>
        <v>3</v>
      </c>
      <c r="EJ9" s="45"/>
      <c r="EK9" s="46"/>
    </row>
    <row r="10" spans="1:142" s="31" customFormat="1" ht="57.75" x14ac:dyDescent="0.25">
      <c r="A10" s="63"/>
      <c r="B10" s="132" t="s">
        <v>35</v>
      </c>
      <c r="C10" s="29">
        <f t="shared" si="0"/>
        <v>43</v>
      </c>
      <c r="D10" s="37"/>
      <c r="E10" s="30">
        <f t="shared" si="53"/>
        <v>17</v>
      </c>
      <c r="F10" s="37" t="str">
        <f t="shared" si="54"/>
        <v xml:space="preserve"> - , былина - 2  - </v>
      </c>
      <c r="G10" s="30">
        <f t="shared" si="55"/>
        <v>2</v>
      </c>
      <c r="H10" s="37"/>
      <c r="I10" s="30">
        <f t="shared" si="2"/>
        <v>1</v>
      </c>
      <c r="J10" s="121" t="s">
        <v>623</v>
      </c>
      <c r="K10" s="118">
        <v>1</v>
      </c>
      <c r="L10" s="120" t="s">
        <v>495</v>
      </c>
      <c r="M10" s="30">
        <f t="shared" si="4"/>
        <v>3</v>
      </c>
      <c r="N10" s="65" t="s">
        <v>617</v>
      </c>
      <c r="O10" s="118">
        <f>1</f>
        <v>1</v>
      </c>
      <c r="P10" s="96"/>
      <c r="Q10" s="30">
        <f t="shared" si="6"/>
        <v>2</v>
      </c>
      <c r="R10" s="37" t="s">
        <v>507</v>
      </c>
      <c r="S10" s="30">
        <f t="shared" si="7"/>
        <v>0</v>
      </c>
      <c r="T10" s="120" t="s">
        <v>384</v>
      </c>
      <c r="U10" s="30">
        <f t="shared" si="8"/>
        <v>3</v>
      </c>
      <c r="V10" s="37" t="s">
        <v>530</v>
      </c>
      <c r="W10" s="30">
        <f t="shared" si="9"/>
        <v>13</v>
      </c>
      <c r="X10" s="116" t="s">
        <v>618</v>
      </c>
      <c r="Y10" s="118">
        <v>1</v>
      </c>
      <c r="Z10" s="116" t="s">
        <v>619</v>
      </c>
      <c r="AA10" s="30">
        <f t="shared" ref="AA10" si="98">IF(ISBLANK(Z10),"",IF(Z10=Z$4,AA$4,0))</f>
        <v>0</v>
      </c>
      <c r="AB10" s="116" t="s">
        <v>314</v>
      </c>
      <c r="AC10" s="30">
        <f t="shared" ref="AC10" si="99">IF(ISBLANK(AB10),"",IF(AB10=AB$4,AC$4,0))</f>
        <v>1</v>
      </c>
      <c r="AD10" s="116" t="s">
        <v>508</v>
      </c>
      <c r="AE10" s="30">
        <f t="shared" ref="AE10" si="100">IF(ISBLANK(AD10),"",IF(AD10=AD$4,AE$4,0))</f>
        <v>0</v>
      </c>
      <c r="AF10" s="116" t="s">
        <v>389</v>
      </c>
      <c r="AG10" s="30">
        <f t="shared" ref="AG10" si="101">IF(ISBLANK(AF10),"",IF(AF10=AF$4,AG$4,0))</f>
        <v>1</v>
      </c>
      <c r="AH10" s="116" t="s">
        <v>319</v>
      </c>
      <c r="AI10" s="30">
        <f t="shared" ref="AI10" si="102">IF(ISBLANK(AH10),"",IF(AH10=AH$4,AI$4,0))</f>
        <v>1</v>
      </c>
      <c r="AJ10" s="116" t="s">
        <v>321</v>
      </c>
      <c r="AK10" s="93">
        <v>1</v>
      </c>
      <c r="AL10" s="116" t="s">
        <v>322</v>
      </c>
      <c r="AM10" s="30">
        <f t="shared" ref="AM10" si="103">IF(ISBLANK(AL10),"",IF(AL10=AL$4,AM$4,0))</f>
        <v>1</v>
      </c>
      <c r="AN10" s="116" t="s">
        <v>323</v>
      </c>
      <c r="AO10" s="30">
        <f t="shared" ref="AO10" si="104">IF(ISBLANK(AN10),"",IF(AN10=AN$4,AO$4,0))</f>
        <v>1</v>
      </c>
      <c r="AP10" s="116" t="s">
        <v>324</v>
      </c>
      <c r="AQ10" s="30">
        <f t="shared" si="65"/>
        <v>1</v>
      </c>
      <c r="AR10" s="68">
        <f t="shared" si="66"/>
        <v>8</v>
      </c>
      <c r="AS10" s="116" t="s">
        <v>325</v>
      </c>
      <c r="AT10" s="30">
        <f t="shared" si="10"/>
        <v>1</v>
      </c>
      <c r="AU10" s="116" t="s">
        <v>509</v>
      </c>
      <c r="AV10" s="30">
        <f t="shared" si="11"/>
        <v>0</v>
      </c>
      <c r="AW10" s="116" t="s">
        <v>371</v>
      </c>
      <c r="AX10" s="30">
        <f t="shared" si="12"/>
        <v>1</v>
      </c>
      <c r="AY10" s="116" t="s">
        <v>328</v>
      </c>
      <c r="AZ10" s="30">
        <f t="shared" si="13"/>
        <v>1</v>
      </c>
      <c r="BA10" s="116" t="s">
        <v>620</v>
      </c>
      <c r="BB10" s="30">
        <f t="shared" si="14"/>
        <v>0</v>
      </c>
      <c r="BC10" s="116" t="s">
        <v>331</v>
      </c>
      <c r="BD10" s="30">
        <f t="shared" si="15"/>
        <v>1</v>
      </c>
      <c r="BE10" s="37"/>
      <c r="BF10" s="30" t="str">
        <f t="shared" si="16"/>
        <v/>
      </c>
      <c r="BG10" s="116" t="s">
        <v>336</v>
      </c>
      <c r="BH10" s="30">
        <f t="shared" si="17"/>
        <v>1</v>
      </c>
      <c r="BI10" s="116" t="s">
        <v>338</v>
      </c>
      <c r="BJ10" s="30">
        <f t="shared" si="18"/>
        <v>1</v>
      </c>
      <c r="BK10" s="37"/>
      <c r="BL10" s="30" t="str">
        <f t="shared" si="19"/>
        <v/>
      </c>
      <c r="BM10" s="68">
        <f t="shared" si="20"/>
        <v>6</v>
      </c>
      <c r="BN10" s="116" t="s">
        <v>342</v>
      </c>
      <c r="BO10" s="30">
        <f t="shared" si="21"/>
        <v>1</v>
      </c>
      <c r="BP10" s="116" t="s">
        <v>343</v>
      </c>
      <c r="BQ10" s="30">
        <f t="shared" si="22"/>
        <v>1</v>
      </c>
      <c r="BR10" s="116" t="s">
        <v>622</v>
      </c>
      <c r="BS10" s="30">
        <f t="shared" si="23"/>
        <v>0</v>
      </c>
      <c r="BT10" s="116" t="s">
        <v>621</v>
      </c>
      <c r="BU10" s="30">
        <f t="shared" si="24"/>
        <v>0</v>
      </c>
      <c r="BV10" s="116" t="s">
        <v>347</v>
      </c>
      <c r="BW10" s="30">
        <f t="shared" si="25"/>
        <v>1</v>
      </c>
      <c r="BX10" s="68">
        <f t="shared" si="26"/>
        <v>3</v>
      </c>
      <c r="BY10" s="96"/>
      <c r="BZ10" s="123"/>
      <c r="CA10" s="106" t="str">
        <f t="shared" si="67"/>
        <v/>
      </c>
      <c r="CB10" s="96" t="s">
        <v>373</v>
      </c>
      <c r="CC10" s="123">
        <v>2</v>
      </c>
      <c r="CD10" s="106">
        <f t="shared" si="68"/>
        <v>2</v>
      </c>
      <c r="CE10" s="96"/>
      <c r="CF10" s="123"/>
      <c r="CG10" s="106" t="str">
        <f t="shared" si="69"/>
        <v/>
      </c>
      <c r="CH10" s="106" t="str">
        <f t="shared" si="70"/>
        <v/>
      </c>
      <c r="CI10" s="124">
        <f t="shared" si="71"/>
        <v>2</v>
      </c>
      <c r="CJ10" s="116" t="s">
        <v>625</v>
      </c>
      <c r="CK10" s="106">
        <f t="shared" si="72"/>
        <v>0</v>
      </c>
      <c r="CL10" s="116" t="s">
        <v>624</v>
      </c>
      <c r="CM10" s="106">
        <f t="shared" si="28"/>
        <v>0</v>
      </c>
      <c r="CN10" s="37"/>
      <c r="CO10" s="106" t="str">
        <f t="shared" si="29"/>
        <v/>
      </c>
      <c r="CP10" s="37"/>
      <c r="CQ10" s="106" t="str">
        <f t="shared" si="30"/>
        <v/>
      </c>
      <c r="CR10" s="116" t="s">
        <v>614</v>
      </c>
      <c r="CS10" s="106">
        <f t="shared" si="31"/>
        <v>0</v>
      </c>
      <c r="CT10" s="116" t="s">
        <v>383</v>
      </c>
      <c r="CU10" s="106">
        <f t="shared" si="32"/>
        <v>0</v>
      </c>
      <c r="CV10" s="116" t="s">
        <v>615</v>
      </c>
      <c r="CW10" s="106">
        <f t="shared" si="33"/>
        <v>0</v>
      </c>
      <c r="CX10" s="116" t="s">
        <v>404</v>
      </c>
      <c r="CY10" s="106">
        <f t="shared" si="34"/>
        <v>1</v>
      </c>
      <c r="CZ10" s="68">
        <f t="shared" si="73"/>
        <v>1</v>
      </c>
      <c r="DA10" s="116" t="s">
        <v>480</v>
      </c>
      <c r="DB10" s="30">
        <f t="shared" si="74"/>
        <v>2</v>
      </c>
      <c r="DC10" s="116" t="s">
        <v>626</v>
      </c>
      <c r="DD10" s="30">
        <f t="shared" si="36"/>
        <v>0</v>
      </c>
      <c r="DE10" s="116" t="s">
        <v>455</v>
      </c>
      <c r="DF10" s="30">
        <f t="shared" si="37"/>
        <v>0</v>
      </c>
      <c r="DG10" s="68">
        <f t="shared" si="38"/>
        <v>2</v>
      </c>
      <c r="DH10" s="117" t="s">
        <v>411</v>
      </c>
      <c r="DI10" s="30">
        <v>1</v>
      </c>
      <c r="DJ10" s="117" t="s">
        <v>427</v>
      </c>
      <c r="DK10" s="30">
        <v>1</v>
      </c>
      <c r="DL10" s="117" t="s">
        <v>457</v>
      </c>
      <c r="DM10" s="30">
        <v>1</v>
      </c>
      <c r="DN10" s="117" t="s">
        <v>414</v>
      </c>
      <c r="DO10" s="30">
        <v>1</v>
      </c>
      <c r="DP10" s="117" t="s">
        <v>415</v>
      </c>
      <c r="DQ10" s="30">
        <v>1</v>
      </c>
      <c r="DR10" s="117" t="s">
        <v>458</v>
      </c>
      <c r="DS10" s="30">
        <v>1</v>
      </c>
      <c r="DT10" s="117" t="s">
        <v>245</v>
      </c>
      <c r="DU10" s="30">
        <f t="shared" ref="DU10:DU11" si="105">IF(ISBLANK(DT10),"",IF(DT10=DT$4,DU$4,0))</f>
        <v>1</v>
      </c>
      <c r="DV10" s="117" t="s">
        <v>429</v>
      </c>
      <c r="DW10" s="30">
        <v>1</v>
      </c>
      <c r="DX10" s="117" t="s">
        <v>430</v>
      </c>
      <c r="DY10" s="30">
        <v>1</v>
      </c>
      <c r="DZ10" s="117" t="s">
        <v>459</v>
      </c>
      <c r="EA10" s="30">
        <v>1</v>
      </c>
      <c r="EB10" s="68">
        <f t="shared" si="49"/>
        <v>10</v>
      </c>
      <c r="EC10" s="117" t="s">
        <v>238</v>
      </c>
      <c r="ED10" s="30">
        <f t="shared" ref="ED10:ED11" si="106">IF(ISBLANK(EC10),"",IF(EC10=EC$4,ED$4,0))</f>
        <v>1</v>
      </c>
      <c r="EE10" s="117" t="s">
        <v>419</v>
      </c>
      <c r="EF10" s="30">
        <v>1</v>
      </c>
      <c r="EG10" s="117" t="s">
        <v>250</v>
      </c>
      <c r="EH10" s="30">
        <f t="shared" si="52"/>
        <v>1</v>
      </c>
      <c r="EI10" s="68">
        <f t="shared" si="76"/>
        <v>3</v>
      </c>
      <c r="EJ10" s="90"/>
      <c r="EK10" s="46"/>
    </row>
    <row r="11" spans="1:142" s="31" customFormat="1" ht="36" collapsed="1" x14ac:dyDescent="0.25">
      <c r="A11" s="63"/>
      <c r="B11" s="132" t="s">
        <v>52</v>
      </c>
      <c r="C11" s="29">
        <f t="shared" si="0"/>
        <v>27</v>
      </c>
      <c r="D11" s="37"/>
      <c r="E11" s="30">
        <f t="shared" si="53"/>
        <v>11</v>
      </c>
      <c r="F11" s="37" t="str">
        <f t="shared" si="54"/>
        <v xml:space="preserve"> - ,  -   - </v>
      </c>
      <c r="G11" s="30">
        <f t="shared" si="55"/>
        <v>0</v>
      </c>
      <c r="H11" s="37"/>
      <c r="I11" s="30">
        <f t="shared" si="2"/>
        <v>1</v>
      </c>
      <c r="J11" s="96"/>
      <c r="K11" s="30" t="str">
        <f t="shared" si="56"/>
        <v/>
      </c>
      <c r="L11" s="120" t="s">
        <v>576</v>
      </c>
      <c r="M11" s="30">
        <f t="shared" si="4"/>
        <v>0</v>
      </c>
      <c r="N11" s="120" t="s">
        <v>772</v>
      </c>
      <c r="O11" s="30">
        <f t="shared" si="57"/>
        <v>0</v>
      </c>
      <c r="P11" s="96"/>
      <c r="Q11" s="30">
        <f t="shared" si="6"/>
        <v>2</v>
      </c>
      <c r="R11" s="120">
        <v>1870</v>
      </c>
      <c r="S11" s="30">
        <f t="shared" si="7"/>
        <v>0</v>
      </c>
      <c r="T11" s="116" t="s">
        <v>773</v>
      </c>
      <c r="U11" s="30">
        <f t="shared" si="8"/>
        <v>0</v>
      </c>
      <c r="V11" s="116" t="s">
        <v>768</v>
      </c>
      <c r="W11" s="30">
        <f t="shared" si="9"/>
        <v>13</v>
      </c>
      <c r="X11" s="116" t="s">
        <v>577</v>
      </c>
      <c r="Y11" s="30">
        <v>1</v>
      </c>
      <c r="Z11" s="37"/>
      <c r="AA11" s="30" t="str">
        <f t="shared" ref="AA11" si="107">IF(ISBLANK(Z11),"",IF(Z11=Z$4,AA$4,0))</f>
        <v/>
      </c>
      <c r="AB11" s="37"/>
      <c r="AC11" s="30" t="str">
        <f t="shared" ref="AC11" si="108">IF(ISBLANK(AB11),"",IF(AB11=AB$4,AC$4,0))</f>
        <v/>
      </c>
      <c r="AD11" s="37"/>
      <c r="AE11" s="30" t="str">
        <f t="shared" ref="AE11" si="109">IF(ISBLANK(AD11),"",IF(AD11=AD$4,AE$4,0))</f>
        <v/>
      </c>
      <c r="AF11" s="116" t="s">
        <v>317</v>
      </c>
      <c r="AG11" s="30">
        <f t="shared" ref="AG11" si="110">IF(ISBLANK(AF11),"",IF(AF11=AF$4,AG$4,0))</f>
        <v>1</v>
      </c>
      <c r="AH11" s="116" t="s">
        <v>319</v>
      </c>
      <c r="AI11" s="30">
        <f t="shared" ref="AI11" si="111">IF(ISBLANK(AH11),"",IF(AH11=AH$4,AI$4,0))</f>
        <v>1</v>
      </c>
      <c r="AJ11" s="116" t="s">
        <v>578</v>
      </c>
      <c r="AK11" s="30">
        <f t="shared" ref="AK11" si="112">IF(ISBLANK(AJ11),"",IF(AJ11=AJ$4,AK$4,0))</f>
        <v>0</v>
      </c>
      <c r="AL11" s="116" t="s">
        <v>322</v>
      </c>
      <c r="AM11" s="30">
        <f t="shared" ref="AM11" si="113">IF(ISBLANK(AL11),"",IF(AL11=AL$4,AM$4,0))</f>
        <v>1</v>
      </c>
      <c r="AN11" s="116" t="s">
        <v>323</v>
      </c>
      <c r="AO11" s="30">
        <f t="shared" ref="AO11" si="114">IF(ISBLANK(AN11),"",IF(AN11=AN$4,AO$4,0))</f>
        <v>1</v>
      </c>
      <c r="AP11" s="37"/>
      <c r="AQ11" s="30" t="str">
        <f t="shared" si="65"/>
        <v/>
      </c>
      <c r="AR11" s="68">
        <f t="shared" si="66"/>
        <v>5</v>
      </c>
      <c r="AS11" s="37"/>
      <c r="AT11" s="30" t="str">
        <f t="shared" si="10"/>
        <v/>
      </c>
      <c r="AU11" s="37"/>
      <c r="AV11" s="30" t="str">
        <f t="shared" si="11"/>
        <v/>
      </c>
      <c r="AW11" s="116" t="s">
        <v>371</v>
      </c>
      <c r="AX11" s="30">
        <f t="shared" si="12"/>
        <v>1</v>
      </c>
      <c r="AY11" s="116" t="s">
        <v>328</v>
      </c>
      <c r="AZ11" s="30">
        <f t="shared" si="13"/>
        <v>1</v>
      </c>
      <c r="BA11" s="37"/>
      <c r="BB11" s="30" t="str">
        <f t="shared" si="14"/>
        <v/>
      </c>
      <c r="BC11" s="116" t="s">
        <v>331</v>
      </c>
      <c r="BD11" s="30">
        <f t="shared" si="15"/>
        <v>1</v>
      </c>
      <c r="BE11" s="37"/>
      <c r="BF11" s="30" t="str">
        <f t="shared" si="16"/>
        <v/>
      </c>
      <c r="BG11" s="116" t="s">
        <v>336</v>
      </c>
      <c r="BH11" s="93">
        <v>1</v>
      </c>
      <c r="BI11" s="116" t="s">
        <v>769</v>
      </c>
      <c r="BJ11" s="30">
        <v>1</v>
      </c>
      <c r="BK11" s="116" t="s">
        <v>580</v>
      </c>
      <c r="BL11" s="30">
        <f t="shared" si="19"/>
        <v>0</v>
      </c>
      <c r="BM11" s="68">
        <f t="shared" si="20"/>
        <v>5</v>
      </c>
      <c r="BN11" s="37"/>
      <c r="BO11" s="30" t="str">
        <f t="shared" si="21"/>
        <v/>
      </c>
      <c r="BP11" s="37"/>
      <c r="BQ11" s="30" t="str">
        <f t="shared" si="22"/>
        <v/>
      </c>
      <c r="BR11" s="37"/>
      <c r="BS11" s="30" t="str">
        <f t="shared" si="23"/>
        <v/>
      </c>
      <c r="BT11" s="37"/>
      <c r="BU11" s="30" t="str">
        <f t="shared" si="24"/>
        <v/>
      </c>
      <c r="BV11" s="116" t="s">
        <v>347</v>
      </c>
      <c r="BW11" s="30">
        <f t="shared" si="25"/>
        <v>1</v>
      </c>
      <c r="BX11" s="68">
        <f t="shared" si="26"/>
        <v>1</v>
      </c>
      <c r="BY11" s="96"/>
      <c r="BZ11" s="123"/>
      <c r="CA11" s="106" t="str">
        <f t="shared" si="67"/>
        <v/>
      </c>
      <c r="CB11" s="96"/>
      <c r="CC11" s="123"/>
      <c r="CD11" s="106" t="str">
        <f t="shared" si="68"/>
        <v/>
      </c>
      <c r="CE11" s="96"/>
      <c r="CF11" s="123"/>
      <c r="CG11" s="106" t="str">
        <f t="shared" si="69"/>
        <v/>
      </c>
      <c r="CH11" s="106" t="str">
        <f t="shared" si="70"/>
        <v/>
      </c>
      <c r="CI11" s="124" t="str">
        <f t="shared" si="71"/>
        <v/>
      </c>
      <c r="CJ11" s="116" t="s">
        <v>602</v>
      </c>
      <c r="CK11" s="106">
        <f t="shared" si="72"/>
        <v>0</v>
      </c>
      <c r="CL11" s="116" t="s">
        <v>581</v>
      </c>
      <c r="CM11" s="106">
        <f t="shared" si="28"/>
        <v>0</v>
      </c>
      <c r="CN11" s="116" t="s">
        <v>483</v>
      </c>
      <c r="CO11" s="106">
        <f t="shared" si="29"/>
        <v>1</v>
      </c>
      <c r="CP11" s="37"/>
      <c r="CQ11" s="106" t="str">
        <f t="shared" si="30"/>
        <v/>
      </c>
      <c r="CR11" s="116" t="s">
        <v>582</v>
      </c>
      <c r="CS11" s="106">
        <f t="shared" si="31"/>
        <v>0</v>
      </c>
      <c r="CT11" s="116" t="s">
        <v>583</v>
      </c>
      <c r="CU11" s="106">
        <f t="shared" si="32"/>
        <v>0</v>
      </c>
      <c r="CV11" s="37"/>
      <c r="CW11" s="106" t="str">
        <f t="shared" si="33"/>
        <v/>
      </c>
      <c r="CX11" s="116" t="s">
        <v>584</v>
      </c>
      <c r="CY11" s="106">
        <f t="shared" si="34"/>
        <v>0</v>
      </c>
      <c r="CZ11" s="68">
        <f t="shared" si="73"/>
        <v>1</v>
      </c>
      <c r="DA11" s="116" t="s">
        <v>480</v>
      </c>
      <c r="DB11" s="30">
        <f t="shared" si="74"/>
        <v>2</v>
      </c>
      <c r="DC11" s="116" t="s">
        <v>585</v>
      </c>
      <c r="DD11" s="30">
        <f t="shared" si="36"/>
        <v>0</v>
      </c>
      <c r="DE11" s="116" t="s">
        <v>771</v>
      </c>
      <c r="DF11" s="30">
        <f t="shared" si="37"/>
        <v>0</v>
      </c>
      <c r="DG11" s="68">
        <f t="shared" si="38"/>
        <v>2</v>
      </c>
      <c r="DH11" s="65" t="s">
        <v>239</v>
      </c>
      <c r="DI11" s="30">
        <f t="shared" ref="DI11" si="115">IF(ISBLANK(DH11),"",IF(DH11=DH$4,DI$4,0))</f>
        <v>1</v>
      </c>
      <c r="DJ11" s="65" t="s">
        <v>240</v>
      </c>
      <c r="DK11" s="30">
        <f t="shared" ref="DK11" si="116">IF(ISBLANK(DJ11),"",IF(DJ11=DJ$4,DK$4,0))</f>
        <v>1</v>
      </c>
      <c r="DL11" s="65" t="s">
        <v>241</v>
      </c>
      <c r="DM11" s="30">
        <f t="shared" ref="DM11" si="117">IF(ISBLANK(DL11),"",IF(DL11=DL$4,DM$4,0))</f>
        <v>1</v>
      </c>
      <c r="DN11" s="65" t="s">
        <v>242</v>
      </c>
      <c r="DO11" s="30">
        <f t="shared" ref="DO11" si="118">IF(ISBLANK(DN11),"",IF(DN11=DN$4,DO$4,0))</f>
        <v>1</v>
      </c>
      <c r="DP11" s="65" t="s">
        <v>243</v>
      </c>
      <c r="DQ11" s="30">
        <f t="shared" ref="DQ11" si="119">IF(ISBLANK(DP11),"",IF(DP11=DP$4,DQ$4,0))</f>
        <v>1</v>
      </c>
      <c r="DR11" s="65" t="s">
        <v>244</v>
      </c>
      <c r="DS11" s="30">
        <f t="shared" ref="DS11" si="120">IF(ISBLANK(DR11),"",IF(DR11=DR$4,DS$4,0))</f>
        <v>1</v>
      </c>
      <c r="DT11" s="65" t="s">
        <v>245</v>
      </c>
      <c r="DU11" s="30">
        <f t="shared" si="105"/>
        <v>1</v>
      </c>
      <c r="DV11" s="65" t="s">
        <v>246</v>
      </c>
      <c r="DW11" s="30">
        <f t="shared" ref="DW11" si="121">IF(ISBLANK(DV11),"",IF(DV11=DV$4,DW$4,0))</f>
        <v>1</v>
      </c>
      <c r="DX11" s="65" t="s">
        <v>247</v>
      </c>
      <c r="DY11" s="30">
        <f t="shared" ref="DY11" si="122">IF(ISBLANK(DX11),"",IF(DX11=DX$4,DY$4,0))</f>
        <v>1</v>
      </c>
      <c r="DZ11" s="65" t="s">
        <v>248</v>
      </c>
      <c r="EA11" s="30">
        <f t="shared" ref="EA11" si="123">IF(ISBLANK(DZ11),"",IF(DZ11=DZ$4,EA$4,0))</f>
        <v>1</v>
      </c>
      <c r="EB11" s="68">
        <f t="shared" ref="EB11" si="124">IF(AND((DI11=""),(DK11=""),(DM11=""),(DO11=""),(DQ11=""),(DS11=""),(DU11=""),(DW11=""),(DY11=""),(EA11="")),"",IF(DI11="",0,DI11)+IF(DK11="",0,DK11)+IF(DM11="",0,DM11)+IF(DO11="",0,DO11)+IF(DQ11="",0,DQ11)+IF(DS11="",0,DS11)+IF(DU11="",0,DU11)+IF(DW11="",0,DW11)+IF(DY11="",0,DY11)+IF(EA11="",0,EA11))</f>
        <v>10</v>
      </c>
      <c r="EC11" s="65" t="s">
        <v>238</v>
      </c>
      <c r="ED11" s="30">
        <f t="shared" si="106"/>
        <v>1</v>
      </c>
      <c r="EE11" s="65" t="s">
        <v>249</v>
      </c>
      <c r="EF11" s="30">
        <f t="shared" ref="EF11" si="125">IF(ISBLANK(EE11),"",IF(EE11=EE$4,EF$4,0))</f>
        <v>1</v>
      </c>
      <c r="EG11" s="65" t="s">
        <v>250</v>
      </c>
      <c r="EH11" s="30">
        <f t="shared" si="52"/>
        <v>1</v>
      </c>
      <c r="EI11" s="68">
        <f t="shared" si="76"/>
        <v>3</v>
      </c>
      <c r="EJ11" s="45"/>
      <c r="EK11" s="46"/>
    </row>
    <row r="12" spans="1:142" s="31" customFormat="1" ht="54" x14ac:dyDescent="0.25">
      <c r="A12" s="63"/>
      <c r="B12" s="132" t="s">
        <v>120</v>
      </c>
      <c r="C12" s="29">
        <f t="shared" si="0"/>
        <v>26</v>
      </c>
      <c r="D12" s="37"/>
      <c r="E12" s="30">
        <f t="shared" si="53"/>
        <v>11</v>
      </c>
      <c r="F12" s="37" t="str">
        <f t="shared" si="54"/>
        <v xml:space="preserve"> - ,  -   - </v>
      </c>
      <c r="G12" s="30">
        <f t="shared" si="55"/>
        <v>0</v>
      </c>
      <c r="H12" s="37"/>
      <c r="I12" s="30">
        <f t="shared" si="2"/>
        <v>0</v>
      </c>
      <c r="J12" s="65" t="s">
        <v>683</v>
      </c>
      <c r="K12" s="118">
        <v>1</v>
      </c>
      <c r="L12" s="120" t="s">
        <v>682</v>
      </c>
      <c r="M12" s="30">
        <f t="shared" si="4"/>
        <v>0</v>
      </c>
      <c r="N12" s="65" t="s">
        <v>684</v>
      </c>
      <c r="O12" s="30">
        <f t="shared" si="57"/>
        <v>0</v>
      </c>
      <c r="P12" s="96"/>
      <c r="Q12" s="30">
        <f t="shared" si="6"/>
        <v>0</v>
      </c>
      <c r="R12" s="37" t="s">
        <v>685</v>
      </c>
      <c r="S12" s="30">
        <f t="shared" si="7"/>
        <v>0</v>
      </c>
      <c r="T12" s="120" t="s">
        <v>384</v>
      </c>
      <c r="U12" s="30">
        <f t="shared" si="8"/>
        <v>3</v>
      </c>
      <c r="V12" s="37" t="s">
        <v>545</v>
      </c>
      <c r="W12" s="30">
        <f t="shared" si="9"/>
        <v>12</v>
      </c>
      <c r="X12" s="116" t="s">
        <v>390</v>
      </c>
      <c r="Y12" s="118">
        <v>1</v>
      </c>
      <c r="Z12" s="37"/>
      <c r="AA12" s="30" t="str">
        <f t="shared" ref="AA12" si="126">IF(ISBLANK(Z12),"",IF(Z12=Z$4,AA$4,0))</f>
        <v/>
      </c>
      <c r="AB12" s="116" t="s">
        <v>686</v>
      </c>
      <c r="AC12" s="30">
        <f t="shared" ref="AC12" si="127">IF(ISBLANK(AB12),"",IF(AB12=AB$4,AC$4,0))</f>
        <v>0</v>
      </c>
      <c r="AD12" s="37"/>
      <c r="AE12" s="30" t="str">
        <f t="shared" ref="AE12" si="128">IF(ISBLANK(AD12),"",IF(AD12=AD$4,AE$4,0))</f>
        <v/>
      </c>
      <c r="AF12" s="116" t="s">
        <v>317</v>
      </c>
      <c r="AG12" s="93">
        <v>1</v>
      </c>
      <c r="AH12" s="116" t="s">
        <v>319</v>
      </c>
      <c r="AI12" s="30">
        <f t="shared" ref="AI12" si="129">IF(ISBLANK(AH12),"",IF(AH12=AH$4,AI$4,0))</f>
        <v>1</v>
      </c>
      <c r="AJ12" s="116" t="s">
        <v>321</v>
      </c>
      <c r="AK12" s="30">
        <f t="shared" ref="AK12" si="130">IF(ISBLANK(AJ12),"",IF(AJ12=AJ$4,AK$4,0))</f>
        <v>1</v>
      </c>
      <c r="AL12" s="116" t="s">
        <v>322</v>
      </c>
      <c r="AM12" s="30">
        <f t="shared" ref="AM12" si="131">IF(ISBLANK(AL12),"",IF(AL12=AL$4,AM$4,0))</f>
        <v>1</v>
      </c>
      <c r="AN12" s="116" t="s">
        <v>323</v>
      </c>
      <c r="AO12" s="30">
        <f t="shared" ref="AO12" si="132">IF(ISBLANK(AN12),"",IF(AN12=AN$4,AO$4,0))</f>
        <v>1</v>
      </c>
      <c r="AP12" s="116" t="s">
        <v>408</v>
      </c>
      <c r="AQ12" s="30">
        <f t="shared" si="65"/>
        <v>0</v>
      </c>
      <c r="AR12" s="68">
        <f t="shared" si="66"/>
        <v>6</v>
      </c>
      <c r="AS12" s="116" t="s">
        <v>325</v>
      </c>
      <c r="AT12" s="30">
        <f t="shared" si="10"/>
        <v>1</v>
      </c>
      <c r="AU12" s="116" t="s">
        <v>531</v>
      </c>
      <c r="AV12" s="30">
        <f t="shared" si="11"/>
        <v>0</v>
      </c>
      <c r="AW12" s="116" t="s">
        <v>532</v>
      </c>
      <c r="AX12" s="30">
        <f t="shared" si="12"/>
        <v>0</v>
      </c>
      <c r="AY12" s="116" t="s">
        <v>328</v>
      </c>
      <c r="AZ12" s="30">
        <f t="shared" si="13"/>
        <v>1</v>
      </c>
      <c r="BA12" s="116" t="s">
        <v>533</v>
      </c>
      <c r="BB12" s="30">
        <f t="shared" si="14"/>
        <v>0</v>
      </c>
      <c r="BC12" s="116" t="s">
        <v>331</v>
      </c>
      <c r="BD12" s="30">
        <f t="shared" si="15"/>
        <v>1</v>
      </c>
      <c r="BE12" s="37"/>
      <c r="BF12" s="30" t="str">
        <f t="shared" si="16"/>
        <v/>
      </c>
      <c r="BG12" s="116" t="s">
        <v>534</v>
      </c>
      <c r="BH12" s="30">
        <f t="shared" si="17"/>
        <v>0</v>
      </c>
      <c r="BI12" s="116" t="s">
        <v>535</v>
      </c>
      <c r="BJ12" s="118">
        <v>1</v>
      </c>
      <c r="BK12" s="37"/>
      <c r="BL12" s="30" t="str">
        <f t="shared" si="19"/>
        <v/>
      </c>
      <c r="BM12" s="68">
        <f t="shared" si="20"/>
        <v>4</v>
      </c>
      <c r="BN12" s="117" t="s">
        <v>687</v>
      </c>
      <c r="BO12" s="30">
        <f t="shared" si="21"/>
        <v>0</v>
      </c>
      <c r="BP12" s="116" t="s">
        <v>343</v>
      </c>
      <c r="BQ12" s="30">
        <f t="shared" si="22"/>
        <v>1</v>
      </c>
      <c r="BR12" s="116" t="s">
        <v>688</v>
      </c>
      <c r="BS12" s="30">
        <f t="shared" si="23"/>
        <v>0</v>
      </c>
      <c r="BT12" s="37"/>
      <c r="BU12" s="30" t="str">
        <f t="shared" si="24"/>
        <v/>
      </c>
      <c r="BV12" s="116" t="s">
        <v>689</v>
      </c>
      <c r="BW12" s="30">
        <f t="shared" si="25"/>
        <v>0</v>
      </c>
      <c r="BX12" s="68">
        <f t="shared" si="26"/>
        <v>1</v>
      </c>
      <c r="BY12" s="96"/>
      <c r="BZ12" s="123"/>
      <c r="CA12" s="106" t="str">
        <f t="shared" si="67"/>
        <v/>
      </c>
      <c r="CB12" s="96"/>
      <c r="CC12" s="123"/>
      <c r="CD12" s="106" t="str">
        <f t="shared" si="68"/>
        <v/>
      </c>
      <c r="CE12" s="96"/>
      <c r="CF12" s="123"/>
      <c r="CG12" s="106" t="str">
        <f t="shared" si="69"/>
        <v/>
      </c>
      <c r="CH12" s="106" t="str">
        <f t="shared" si="70"/>
        <v/>
      </c>
      <c r="CI12" s="124" t="str">
        <f t="shared" si="71"/>
        <v/>
      </c>
      <c r="CJ12" s="116" t="s">
        <v>536</v>
      </c>
      <c r="CK12" s="106">
        <f t="shared" si="72"/>
        <v>0</v>
      </c>
      <c r="CL12" s="116" t="s">
        <v>537</v>
      </c>
      <c r="CM12" s="106">
        <f t="shared" si="28"/>
        <v>0</v>
      </c>
      <c r="CN12" s="37"/>
      <c r="CO12" s="106" t="str">
        <f t="shared" si="29"/>
        <v/>
      </c>
      <c r="CP12" s="37"/>
      <c r="CQ12" s="106" t="str">
        <f t="shared" si="30"/>
        <v/>
      </c>
      <c r="CR12" s="37"/>
      <c r="CS12" s="106" t="str">
        <f t="shared" si="31"/>
        <v/>
      </c>
      <c r="CT12" s="116" t="s">
        <v>538</v>
      </c>
      <c r="CU12" s="106">
        <f t="shared" si="32"/>
        <v>0</v>
      </c>
      <c r="CV12" s="116" t="s">
        <v>690</v>
      </c>
      <c r="CW12" s="106">
        <f t="shared" si="33"/>
        <v>0</v>
      </c>
      <c r="CX12" s="116" t="s">
        <v>476</v>
      </c>
      <c r="CY12" s="106">
        <f t="shared" si="34"/>
        <v>0</v>
      </c>
      <c r="CZ12" s="68">
        <f t="shared" si="73"/>
        <v>0</v>
      </c>
      <c r="DA12" s="116" t="s">
        <v>539</v>
      </c>
      <c r="DB12" s="30">
        <f t="shared" si="74"/>
        <v>0</v>
      </c>
      <c r="DC12" s="116" t="s">
        <v>540</v>
      </c>
      <c r="DD12" s="30">
        <f t="shared" si="36"/>
        <v>0</v>
      </c>
      <c r="DE12" s="116" t="s">
        <v>541</v>
      </c>
      <c r="DF12" s="30">
        <f t="shared" si="37"/>
        <v>0</v>
      </c>
      <c r="DG12" s="68">
        <f t="shared" si="38"/>
        <v>0</v>
      </c>
      <c r="DH12" s="117" t="s">
        <v>411</v>
      </c>
      <c r="DI12" s="30">
        <v>1</v>
      </c>
      <c r="DJ12" s="117" t="s">
        <v>542</v>
      </c>
      <c r="DK12" s="118">
        <v>1</v>
      </c>
      <c r="DL12" s="117" t="s">
        <v>457</v>
      </c>
      <c r="DM12" s="30">
        <v>1</v>
      </c>
      <c r="DN12" s="127"/>
      <c r="DO12" s="30" t="str">
        <f t="shared" si="42"/>
        <v/>
      </c>
      <c r="DP12" s="117" t="s">
        <v>415</v>
      </c>
      <c r="DQ12" s="30">
        <v>1</v>
      </c>
      <c r="DR12" s="117" t="s">
        <v>416</v>
      </c>
      <c r="DS12" s="30">
        <v>1</v>
      </c>
      <c r="DT12" s="117" t="s">
        <v>245</v>
      </c>
      <c r="DU12" s="30">
        <f t="shared" si="45"/>
        <v>1</v>
      </c>
      <c r="DV12" s="117" t="s">
        <v>429</v>
      </c>
      <c r="DW12" s="30">
        <v>1</v>
      </c>
      <c r="DX12" s="117" t="s">
        <v>417</v>
      </c>
      <c r="DY12" s="30">
        <v>1</v>
      </c>
      <c r="DZ12" s="117" t="s">
        <v>431</v>
      </c>
      <c r="EA12" s="30">
        <v>1</v>
      </c>
      <c r="EB12" s="68">
        <f t="shared" si="49"/>
        <v>9</v>
      </c>
      <c r="EC12" s="117" t="s">
        <v>238</v>
      </c>
      <c r="ED12" s="30">
        <f t="shared" si="75"/>
        <v>1</v>
      </c>
      <c r="EE12" s="117" t="s">
        <v>419</v>
      </c>
      <c r="EF12" s="30">
        <v>1</v>
      </c>
      <c r="EG12" s="117" t="s">
        <v>543</v>
      </c>
      <c r="EH12" s="118">
        <v>1</v>
      </c>
      <c r="EI12" s="68">
        <f t="shared" si="76"/>
        <v>3</v>
      </c>
      <c r="EJ12" s="45">
        <v>-1</v>
      </c>
      <c r="EK12" s="130" t="s">
        <v>642</v>
      </c>
    </row>
    <row r="13" spans="1:142" s="31" customFormat="1" ht="72" x14ac:dyDescent="0.25">
      <c r="A13" s="63"/>
      <c r="B13" s="132" t="s">
        <v>42</v>
      </c>
      <c r="C13" s="29">
        <f t="shared" si="0"/>
        <v>37</v>
      </c>
      <c r="D13" s="37"/>
      <c r="E13" s="30">
        <f t="shared" si="53"/>
        <v>15</v>
      </c>
      <c r="F13" s="37" t="str">
        <f t="shared" si="54"/>
        <v>клоун - 4, былина - 5 индейка - 4</v>
      </c>
      <c r="G13" s="30">
        <f t="shared" si="55"/>
        <v>6</v>
      </c>
      <c r="H13" s="37"/>
      <c r="I13" s="30">
        <f t="shared" si="2"/>
        <v>0</v>
      </c>
      <c r="J13" s="65" t="s">
        <v>786</v>
      </c>
      <c r="K13" s="118">
        <v>1</v>
      </c>
      <c r="L13" s="120" t="s">
        <v>787</v>
      </c>
      <c r="M13" s="30">
        <f t="shared" si="4"/>
        <v>0</v>
      </c>
      <c r="N13" s="120" t="s">
        <v>788</v>
      </c>
      <c r="O13" s="30">
        <f t="shared" si="57"/>
        <v>0</v>
      </c>
      <c r="P13" s="96"/>
      <c r="Q13" s="30">
        <f t="shared" si="6"/>
        <v>2</v>
      </c>
      <c r="R13" s="65" t="s">
        <v>789</v>
      </c>
      <c r="S13" s="30">
        <f t="shared" si="7"/>
        <v>0</v>
      </c>
      <c r="T13" s="120" t="s">
        <v>790</v>
      </c>
      <c r="U13" s="30">
        <f t="shared" si="8"/>
        <v>0</v>
      </c>
      <c r="V13" s="37" t="s">
        <v>530</v>
      </c>
      <c r="W13" s="30">
        <f t="shared" si="9"/>
        <v>13</v>
      </c>
      <c r="X13" s="116" t="s">
        <v>390</v>
      </c>
      <c r="Y13" s="118">
        <v>1</v>
      </c>
      <c r="Z13" s="116" t="s">
        <v>767</v>
      </c>
      <c r="AA13" s="30">
        <f t="shared" ref="AA13" si="133">IF(ISBLANK(Z13),"",IF(Z13=Z$4,AA$4,0))</f>
        <v>0</v>
      </c>
      <c r="AB13" s="116" t="s">
        <v>314</v>
      </c>
      <c r="AC13" s="30">
        <f t="shared" ref="AC13" si="134">IF(ISBLANK(AB13),"",IF(AB13=AB$4,AC$4,0))</f>
        <v>1</v>
      </c>
      <c r="AD13" s="116" t="s">
        <v>549</v>
      </c>
      <c r="AE13" s="30">
        <f t="shared" ref="AE13" si="135">IF(ISBLANK(AD13),"",IF(AD13=AD$4,AE$4,0))</f>
        <v>0</v>
      </c>
      <c r="AF13" s="116" t="s">
        <v>317</v>
      </c>
      <c r="AG13" s="30">
        <f t="shared" ref="AG13" si="136">IF(ISBLANK(AF13),"",IF(AF13=AF$4,AG$4,0))</f>
        <v>1</v>
      </c>
      <c r="AH13" s="116" t="s">
        <v>319</v>
      </c>
      <c r="AI13" s="30">
        <f t="shared" ref="AI13" si="137">IF(ISBLANK(AH13),"",IF(AH13=AH$4,AI$4,0))</f>
        <v>1</v>
      </c>
      <c r="AJ13" s="116" t="s">
        <v>791</v>
      </c>
      <c r="AK13" s="30">
        <f t="shared" ref="AK13" si="138">IF(ISBLANK(AJ13),"",IF(AJ13=AJ$4,AK$4,0))</f>
        <v>0</v>
      </c>
      <c r="AL13" s="116" t="s">
        <v>322</v>
      </c>
      <c r="AM13" s="30">
        <f t="shared" ref="AM13" si="139">IF(ISBLANK(AL13),"",IF(AL13=AL$4,AM$4,0))</f>
        <v>1</v>
      </c>
      <c r="AN13" s="116" t="s">
        <v>323</v>
      </c>
      <c r="AO13" s="30">
        <f t="shared" ref="AO13" si="140">IF(ISBLANK(AN13),"",IF(AN13=AN$4,AO$4,0))</f>
        <v>1</v>
      </c>
      <c r="AP13" s="116" t="s">
        <v>324</v>
      </c>
      <c r="AQ13" s="93">
        <v>1</v>
      </c>
      <c r="AR13" s="68">
        <f t="shared" si="66"/>
        <v>7</v>
      </c>
      <c r="AS13" s="116" t="s">
        <v>325</v>
      </c>
      <c r="AT13" s="30">
        <f t="shared" si="10"/>
        <v>1</v>
      </c>
      <c r="AU13" s="116" t="s">
        <v>763</v>
      </c>
      <c r="AV13" s="30">
        <f t="shared" si="11"/>
        <v>0</v>
      </c>
      <c r="AW13" s="116" t="s">
        <v>792</v>
      </c>
      <c r="AX13" s="30">
        <f t="shared" si="12"/>
        <v>0</v>
      </c>
      <c r="AY13" s="116" t="s">
        <v>328</v>
      </c>
      <c r="AZ13" s="30">
        <f t="shared" si="13"/>
        <v>1</v>
      </c>
      <c r="BA13" s="116" t="s">
        <v>793</v>
      </c>
      <c r="BB13" s="30">
        <f t="shared" si="14"/>
        <v>0</v>
      </c>
      <c r="BC13" s="116" t="s">
        <v>331</v>
      </c>
      <c r="BD13" s="30">
        <f t="shared" si="15"/>
        <v>1</v>
      </c>
      <c r="BE13" s="116" t="s">
        <v>794</v>
      </c>
      <c r="BF13" s="30">
        <f t="shared" si="16"/>
        <v>0</v>
      </c>
      <c r="BG13" s="116" t="s">
        <v>336</v>
      </c>
      <c r="BH13" s="30">
        <f t="shared" si="17"/>
        <v>1</v>
      </c>
      <c r="BI13" s="116" t="s">
        <v>599</v>
      </c>
      <c r="BJ13" s="118">
        <v>1</v>
      </c>
      <c r="BK13" s="116" t="s">
        <v>339</v>
      </c>
      <c r="BL13" s="30">
        <f t="shared" si="19"/>
        <v>1</v>
      </c>
      <c r="BM13" s="68">
        <f t="shared" si="20"/>
        <v>6</v>
      </c>
      <c r="BN13" s="116" t="s">
        <v>342</v>
      </c>
      <c r="BO13" s="30">
        <f t="shared" si="21"/>
        <v>1</v>
      </c>
      <c r="BP13" s="116" t="s">
        <v>600</v>
      </c>
      <c r="BQ13" s="30">
        <f t="shared" si="22"/>
        <v>0</v>
      </c>
      <c r="BR13" s="116" t="s">
        <v>601</v>
      </c>
      <c r="BS13" s="30">
        <f t="shared" si="23"/>
        <v>0</v>
      </c>
      <c r="BT13" s="116" t="s">
        <v>795</v>
      </c>
      <c r="BU13" s="30">
        <f t="shared" si="24"/>
        <v>0</v>
      </c>
      <c r="BV13" s="116" t="s">
        <v>347</v>
      </c>
      <c r="BW13" s="30">
        <f t="shared" si="25"/>
        <v>1</v>
      </c>
      <c r="BX13" s="68">
        <f t="shared" si="26"/>
        <v>2</v>
      </c>
      <c r="BY13" s="96" t="s">
        <v>372</v>
      </c>
      <c r="BZ13" s="123">
        <v>4</v>
      </c>
      <c r="CA13" s="106">
        <f t="shared" si="67"/>
        <v>2</v>
      </c>
      <c r="CB13" s="96" t="s">
        <v>373</v>
      </c>
      <c r="CC13" s="123">
        <v>5</v>
      </c>
      <c r="CD13" s="106">
        <f t="shared" si="68"/>
        <v>2</v>
      </c>
      <c r="CE13" s="96" t="s">
        <v>374</v>
      </c>
      <c r="CF13" s="123">
        <v>4</v>
      </c>
      <c r="CG13" s="106">
        <f t="shared" si="69"/>
        <v>2</v>
      </c>
      <c r="CH13" s="106">
        <f t="shared" si="70"/>
        <v>13</v>
      </c>
      <c r="CI13" s="124">
        <f t="shared" si="71"/>
        <v>6</v>
      </c>
      <c r="CJ13" s="116" t="s">
        <v>403</v>
      </c>
      <c r="CK13" s="106">
        <f t="shared" si="72"/>
        <v>0</v>
      </c>
      <c r="CL13" s="116" t="s">
        <v>796</v>
      </c>
      <c r="CM13" s="106">
        <f t="shared" si="28"/>
        <v>0</v>
      </c>
      <c r="CN13" s="116" t="s">
        <v>797</v>
      </c>
      <c r="CO13" s="106">
        <f t="shared" si="29"/>
        <v>0</v>
      </c>
      <c r="CP13" s="116" t="s">
        <v>476</v>
      </c>
      <c r="CQ13" s="106">
        <f t="shared" si="30"/>
        <v>0</v>
      </c>
      <c r="CR13" s="116" t="s">
        <v>798</v>
      </c>
      <c r="CS13" s="106">
        <f t="shared" si="31"/>
        <v>0</v>
      </c>
      <c r="CT13" s="116" t="s">
        <v>799</v>
      </c>
      <c r="CU13" s="106">
        <f t="shared" si="32"/>
        <v>0</v>
      </c>
      <c r="CV13" s="116" t="s">
        <v>800</v>
      </c>
      <c r="CW13" s="106">
        <f t="shared" si="33"/>
        <v>0</v>
      </c>
      <c r="CX13" s="116" t="s">
        <v>801</v>
      </c>
      <c r="CY13" s="106">
        <f t="shared" si="34"/>
        <v>0</v>
      </c>
      <c r="CZ13" s="68">
        <f t="shared" si="73"/>
        <v>0</v>
      </c>
      <c r="DA13" s="116" t="s">
        <v>603</v>
      </c>
      <c r="DB13" s="30">
        <f t="shared" si="74"/>
        <v>2</v>
      </c>
      <c r="DC13" s="116" t="s">
        <v>802</v>
      </c>
      <c r="DD13" s="30">
        <f t="shared" si="36"/>
        <v>0</v>
      </c>
      <c r="DE13" s="116" t="s">
        <v>803</v>
      </c>
      <c r="DF13" s="30">
        <f t="shared" si="37"/>
        <v>0</v>
      </c>
      <c r="DG13" s="68">
        <f t="shared" si="38"/>
        <v>2</v>
      </c>
      <c r="DH13" s="117" t="s">
        <v>239</v>
      </c>
      <c r="DI13" s="30">
        <f t="shared" ref="DI13" si="141">IF(ISBLANK(DH13),"",IF(DH13=DH$4,DI$4,0))</f>
        <v>1</v>
      </c>
      <c r="DJ13" s="117" t="s">
        <v>240</v>
      </c>
      <c r="DK13" s="30">
        <f t="shared" si="40"/>
        <v>1</v>
      </c>
      <c r="DL13" s="117" t="s">
        <v>241</v>
      </c>
      <c r="DM13" s="30">
        <f t="shared" ref="DM13" si="142">IF(ISBLANK(DL13),"",IF(DL13=DL$4,DM$4,0))</f>
        <v>1</v>
      </c>
      <c r="DN13" s="117" t="s">
        <v>242</v>
      </c>
      <c r="DO13" s="30">
        <f t="shared" si="42"/>
        <v>1</v>
      </c>
      <c r="DP13" s="117" t="s">
        <v>243</v>
      </c>
      <c r="DQ13" s="30">
        <f t="shared" ref="DQ13" si="143">IF(ISBLANK(DP13),"",IF(DP13=DP$4,DQ$4,0))</f>
        <v>1</v>
      </c>
      <c r="DR13" s="117" t="s">
        <v>244</v>
      </c>
      <c r="DS13" s="30">
        <f t="shared" ref="DS13" si="144">IF(ISBLANK(DR13),"",IF(DR13=DR$4,DS$4,0))</f>
        <v>1</v>
      </c>
      <c r="DT13" s="117" t="s">
        <v>245</v>
      </c>
      <c r="DU13" s="30">
        <f t="shared" si="45"/>
        <v>1</v>
      </c>
      <c r="DV13" s="117" t="s">
        <v>246</v>
      </c>
      <c r="DW13" s="30">
        <f t="shared" ref="DW13" si="145">IF(ISBLANK(DV13),"",IF(DV13=DV$4,DW$4,0))</f>
        <v>1</v>
      </c>
      <c r="DX13" s="117" t="s">
        <v>247</v>
      </c>
      <c r="DY13" s="30">
        <f t="shared" ref="DY13" si="146">IF(ISBLANK(DX13),"",IF(DX13=DX$4,DY$4,0))</f>
        <v>1</v>
      </c>
      <c r="DZ13" s="117" t="s">
        <v>248</v>
      </c>
      <c r="EA13" s="30">
        <f t="shared" ref="EA13" si="147">IF(ISBLANK(DZ13),"",IF(DZ13=DZ$4,EA$4,0))</f>
        <v>1</v>
      </c>
      <c r="EB13" s="68">
        <f t="shared" si="49"/>
        <v>10</v>
      </c>
      <c r="EC13" s="117" t="s">
        <v>238</v>
      </c>
      <c r="ED13" s="30">
        <f t="shared" si="75"/>
        <v>1</v>
      </c>
      <c r="EE13" s="117" t="s">
        <v>249</v>
      </c>
      <c r="EF13" s="30">
        <f t="shared" ref="EF13" si="148">IF(ISBLANK(EE13),"",IF(EE13=EE$4,EF$4,0))</f>
        <v>1</v>
      </c>
      <c r="EG13" s="117" t="s">
        <v>250</v>
      </c>
      <c r="EH13" s="30">
        <f t="shared" si="52"/>
        <v>1</v>
      </c>
      <c r="EI13" s="68">
        <f t="shared" si="76"/>
        <v>3</v>
      </c>
      <c r="EJ13" s="45"/>
      <c r="EK13" s="46"/>
    </row>
    <row r="14" spans="1:142" s="31" customFormat="1" ht="45" x14ac:dyDescent="0.25">
      <c r="A14" s="63"/>
      <c r="B14" s="132" t="s">
        <v>123</v>
      </c>
      <c r="C14" s="29">
        <f t="shared" si="0"/>
        <v>15</v>
      </c>
      <c r="D14" s="37"/>
      <c r="E14" s="30">
        <f t="shared" si="53"/>
        <v>3</v>
      </c>
      <c r="F14" s="37" t="str">
        <f t="shared" si="54"/>
        <v xml:space="preserve"> - ,  -   - </v>
      </c>
      <c r="G14" s="30">
        <f t="shared" si="55"/>
        <v>0</v>
      </c>
      <c r="H14" s="37"/>
      <c r="I14" s="30">
        <f t="shared" si="2"/>
        <v>1</v>
      </c>
      <c r="J14" s="96"/>
      <c r="K14" s="30" t="str">
        <f t="shared" si="56"/>
        <v/>
      </c>
      <c r="L14" s="96"/>
      <c r="M14" s="30" t="str">
        <f t="shared" si="4"/>
        <v/>
      </c>
      <c r="N14" s="65"/>
      <c r="O14" s="30" t="str">
        <f t="shared" si="57"/>
        <v/>
      </c>
      <c r="P14" s="96"/>
      <c r="Q14" s="30">
        <f t="shared" si="6"/>
        <v>4</v>
      </c>
      <c r="R14" s="96"/>
      <c r="S14" s="30" t="str">
        <f t="shared" si="7"/>
        <v/>
      </c>
      <c r="T14" s="96"/>
      <c r="U14" s="30" t="str">
        <f t="shared" si="8"/>
        <v/>
      </c>
      <c r="V14" s="37"/>
      <c r="W14" s="30">
        <f t="shared" si="9"/>
        <v>7</v>
      </c>
      <c r="X14" s="37" t="s">
        <v>804</v>
      </c>
      <c r="Y14" s="118">
        <v>1</v>
      </c>
      <c r="Z14" s="37" t="s">
        <v>805</v>
      </c>
      <c r="AA14" s="30">
        <f t="shared" ref="AA14" si="149">IF(ISBLANK(Z14),"",IF(Z14=Z$4,AA$4,0))</f>
        <v>0</v>
      </c>
      <c r="AB14" s="37" t="s">
        <v>806</v>
      </c>
      <c r="AC14" s="30">
        <f t="shared" ref="AC14" si="150">IF(ISBLANK(AB14),"",IF(AB14=AB$4,AC$4,0))</f>
        <v>0</v>
      </c>
      <c r="AD14" s="37"/>
      <c r="AE14" s="30" t="str">
        <f t="shared" ref="AE14" si="151">IF(ISBLANK(AD14),"",IF(AD14=AD$4,AE$4,0))</f>
        <v/>
      </c>
      <c r="AF14" s="37" t="s">
        <v>807</v>
      </c>
      <c r="AG14" s="118">
        <v>1</v>
      </c>
      <c r="AH14" s="37"/>
      <c r="AI14" s="30" t="str">
        <f t="shared" ref="AI14" si="152">IF(ISBLANK(AH14),"",IF(AH14=AH$4,AI$4,0))</f>
        <v/>
      </c>
      <c r="AJ14" s="37" t="s">
        <v>808</v>
      </c>
      <c r="AK14" s="30">
        <f t="shared" ref="AK14" si="153">IF(ISBLANK(AJ14),"",IF(AJ14=AJ$4,AK$4,0))</f>
        <v>0</v>
      </c>
      <c r="AL14" s="37" t="s">
        <v>322</v>
      </c>
      <c r="AM14" s="93">
        <v>1</v>
      </c>
      <c r="AN14" s="37"/>
      <c r="AO14" s="30" t="str">
        <f t="shared" ref="AO14" si="154">IF(ISBLANK(AN14),"",IF(AN14=AN$4,AO$4,0))</f>
        <v/>
      </c>
      <c r="AP14" s="37" t="s">
        <v>408</v>
      </c>
      <c r="AQ14" s="30">
        <f t="shared" si="65"/>
        <v>0</v>
      </c>
      <c r="AR14" s="68">
        <f t="shared" si="66"/>
        <v>3</v>
      </c>
      <c r="AS14" s="37"/>
      <c r="AT14" s="30" t="str">
        <f t="shared" si="10"/>
        <v/>
      </c>
      <c r="AU14" s="37"/>
      <c r="AV14" s="30" t="str">
        <f t="shared" si="11"/>
        <v/>
      </c>
      <c r="AW14" s="37"/>
      <c r="AX14" s="30" t="str">
        <f t="shared" si="12"/>
        <v/>
      </c>
      <c r="AY14" s="37" t="s">
        <v>809</v>
      </c>
      <c r="AZ14" s="30">
        <f t="shared" si="13"/>
        <v>0</v>
      </c>
      <c r="BA14" s="37"/>
      <c r="BB14" s="30" t="str">
        <f t="shared" si="14"/>
        <v/>
      </c>
      <c r="BC14" s="37"/>
      <c r="BD14" s="30" t="str">
        <f t="shared" si="15"/>
        <v/>
      </c>
      <c r="BE14" s="37" t="s">
        <v>810</v>
      </c>
      <c r="BF14" s="30">
        <f t="shared" si="16"/>
        <v>0</v>
      </c>
      <c r="BG14" s="37"/>
      <c r="BH14" s="30" t="str">
        <f t="shared" si="17"/>
        <v/>
      </c>
      <c r="BI14" s="37"/>
      <c r="BJ14" s="30" t="str">
        <f t="shared" si="18"/>
        <v/>
      </c>
      <c r="BK14" s="37"/>
      <c r="BL14" s="30" t="str">
        <f t="shared" si="19"/>
        <v/>
      </c>
      <c r="BM14" s="68">
        <f t="shared" si="20"/>
        <v>0</v>
      </c>
      <c r="BN14" s="37"/>
      <c r="BO14" s="30" t="str">
        <f t="shared" si="21"/>
        <v/>
      </c>
      <c r="BP14" s="37"/>
      <c r="BQ14" s="30" t="str">
        <f t="shared" si="22"/>
        <v/>
      </c>
      <c r="BR14" s="37"/>
      <c r="BS14" s="30" t="str">
        <f t="shared" si="23"/>
        <v/>
      </c>
      <c r="BT14" s="37"/>
      <c r="BU14" s="30" t="str">
        <f t="shared" si="24"/>
        <v/>
      </c>
      <c r="BV14" s="37"/>
      <c r="BW14" s="30" t="str">
        <f t="shared" si="25"/>
        <v/>
      </c>
      <c r="BX14" s="68" t="str">
        <f t="shared" si="26"/>
        <v/>
      </c>
      <c r="BY14" s="96"/>
      <c r="BZ14" s="123"/>
      <c r="CA14" s="106" t="str">
        <f t="shared" si="67"/>
        <v/>
      </c>
      <c r="CB14" s="96"/>
      <c r="CC14" s="123"/>
      <c r="CD14" s="106" t="str">
        <f t="shared" si="68"/>
        <v/>
      </c>
      <c r="CE14" s="96"/>
      <c r="CF14" s="123"/>
      <c r="CG14" s="106" t="str">
        <f t="shared" si="69"/>
        <v/>
      </c>
      <c r="CH14" s="106" t="str">
        <f t="shared" si="70"/>
        <v/>
      </c>
      <c r="CI14" s="124" t="str">
        <f t="shared" si="71"/>
        <v/>
      </c>
      <c r="CJ14" s="37" t="s">
        <v>811</v>
      </c>
      <c r="CK14" s="106">
        <f t="shared" si="72"/>
        <v>0</v>
      </c>
      <c r="CL14" s="37" t="s">
        <v>742</v>
      </c>
      <c r="CM14" s="106">
        <v>1</v>
      </c>
      <c r="CN14" s="37" t="s">
        <v>812</v>
      </c>
      <c r="CO14" s="106">
        <f t="shared" si="29"/>
        <v>0</v>
      </c>
      <c r="CP14" s="37"/>
      <c r="CQ14" s="106" t="str">
        <f t="shared" si="30"/>
        <v/>
      </c>
      <c r="CR14" s="37" t="s">
        <v>813</v>
      </c>
      <c r="CS14" s="106">
        <f t="shared" si="31"/>
        <v>0</v>
      </c>
      <c r="CT14" s="37"/>
      <c r="CU14" s="106" t="str">
        <f t="shared" si="32"/>
        <v/>
      </c>
      <c r="CV14" s="37"/>
      <c r="CW14" s="106" t="str">
        <f t="shared" si="33"/>
        <v/>
      </c>
      <c r="CX14" s="37"/>
      <c r="CY14" s="106" t="str">
        <f t="shared" si="34"/>
        <v/>
      </c>
      <c r="CZ14" s="68">
        <f t="shared" si="73"/>
        <v>1</v>
      </c>
      <c r="DA14" s="37" t="s">
        <v>814</v>
      </c>
      <c r="DB14" s="30">
        <v>2</v>
      </c>
      <c r="DC14" s="37" t="s">
        <v>498</v>
      </c>
      <c r="DD14" s="30">
        <f t="shared" si="36"/>
        <v>2</v>
      </c>
      <c r="DE14" s="37" t="s">
        <v>815</v>
      </c>
      <c r="DF14" s="30">
        <f t="shared" si="37"/>
        <v>0</v>
      </c>
      <c r="DG14" s="68">
        <f t="shared" si="38"/>
        <v>4</v>
      </c>
      <c r="DH14" s="65" t="s">
        <v>754</v>
      </c>
      <c r="DI14" s="30">
        <f t="shared" si="39"/>
        <v>1</v>
      </c>
      <c r="DJ14" s="65"/>
      <c r="DK14" s="30" t="str">
        <f t="shared" si="40"/>
        <v/>
      </c>
      <c r="DL14" s="65" t="s">
        <v>774</v>
      </c>
      <c r="DM14" s="30">
        <f t="shared" si="41"/>
        <v>1</v>
      </c>
      <c r="DN14" s="65" t="s">
        <v>673</v>
      </c>
      <c r="DO14" s="30">
        <f t="shared" si="42"/>
        <v>1</v>
      </c>
      <c r="DP14" s="65" t="s">
        <v>755</v>
      </c>
      <c r="DQ14" s="30">
        <f t="shared" si="43"/>
        <v>1</v>
      </c>
      <c r="DR14" s="65"/>
      <c r="DS14" s="30" t="str">
        <f t="shared" si="44"/>
        <v/>
      </c>
      <c r="DT14" s="65" t="s">
        <v>671</v>
      </c>
      <c r="DU14" s="30">
        <f t="shared" si="45"/>
        <v>1</v>
      </c>
      <c r="DV14" s="65"/>
      <c r="DW14" s="30" t="str">
        <f t="shared" si="46"/>
        <v/>
      </c>
      <c r="DX14" s="65"/>
      <c r="DY14" s="30" t="str">
        <f t="shared" si="47"/>
        <v/>
      </c>
      <c r="DZ14" s="65" t="s">
        <v>816</v>
      </c>
      <c r="EA14" s="30">
        <v>1</v>
      </c>
      <c r="EB14" s="68">
        <f t="shared" si="49"/>
        <v>6</v>
      </c>
      <c r="EC14" s="65" t="s">
        <v>775</v>
      </c>
      <c r="ED14" s="30">
        <f t="shared" si="75"/>
        <v>1</v>
      </c>
      <c r="EE14" s="65"/>
      <c r="EF14" s="30" t="str">
        <f t="shared" si="51"/>
        <v/>
      </c>
      <c r="EG14" s="65"/>
      <c r="EH14" s="30" t="str">
        <f t="shared" si="52"/>
        <v/>
      </c>
      <c r="EI14" s="68">
        <f t="shared" si="76"/>
        <v>1</v>
      </c>
      <c r="EJ14" s="45"/>
      <c r="EK14" s="46"/>
    </row>
    <row r="15" spans="1:142" s="31" customFormat="1" ht="22.5" x14ac:dyDescent="0.25">
      <c r="A15" s="63"/>
      <c r="B15" s="132" t="s">
        <v>216</v>
      </c>
      <c r="C15" s="29">
        <f t="shared" si="0"/>
        <v>18</v>
      </c>
      <c r="D15" s="37"/>
      <c r="E15" s="30">
        <f t="shared" si="53"/>
        <v>8</v>
      </c>
      <c r="F15" s="37" t="str">
        <f t="shared" si="54"/>
        <v>клоун - 4, былина - 6 индейка - 6</v>
      </c>
      <c r="G15" s="30">
        <f t="shared" si="55"/>
        <v>4</v>
      </c>
      <c r="H15" s="37"/>
      <c r="I15" s="30">
        <f t="shared" si="2"/>
        <v>1</v>
      </c>
      <c r="J15" s="96"/>
      <c r="K15" s="30" t="str">
        <f t="shared" si="56"/>
        <v/>
      </c>
      <c r="L15" s="96" t="s">
        <v>587</v>
      </c>
      <c r="M15" s="30">
        <f t="shared" si="4"/>
        <v>0</v>
      </c>
      <c r="N15" s="65"/>
      <c r="O15" s="30" t="str">
        <f t="shared" si="57"/>
        <v/>
      </c>
      <c r="P15" s="96"/>
      <c r="Q15" s="30">
        <f t="shared" si="6"/>
        <v>2</v>
      </c>
      <c r="R15" s="96"/>
      <c r="S15" s="30" t="str">
        <f t="shared" si="7"/>
        <v/>
      </c>
      <c r="T15" s="120" t="s">
        <v>384</v>
      </c>
      <c r="U15" s="30">
        <f t="shared" si="8"/>
        <v>3</v>
      </c>
      <c r="V15" s="37"/>
      <c r="W15" s="30">
        <f t="shared" si="9"/>
        <v>0</v>
      </c>
      <c r="X15" s="116" t="s">
        <v>479</v>
      </c>
      <c r="Y15" s="118">
        <v>1</v>
      </c>
      <c r="Z15" s="37"/>
      <c r="AA15" s="30" t="str">
        <f t="shared" ref="AA15" si="155">IF(ISBLANK(Z15),"",IF(Z15=Z$4,AA$4,0))</f>
        <v/>
      </c>
      <c r="AB15" s="37" t="s">
        <v>589</v>
      </c>
      <c r="AC15" s="30">
        <f t="shared" ref="AC15" si="156">IF(ISBLANK(AB15),"",IF(AB15=AB$4,AC$4,0))</f>
        <v>0</v>
      </c>
      <c r="AD15" s="37"/>
      <c r="AE15" s="30" t="str">
        <f t="shared" ref="AE15" si="157">IF(ISBLANK(AD15),"",IF(AD15=AD$4,AE$4,0))</f>
        <v/>
      </c>
      <c r="AF15" s="116" t="s">
        <v>317</v>
      </c>
      <c r="AG15" s="30">
        <f t="shared" ref="AG15" si="158">IF(ISBLANK(AF15),"",IF(AF15=AF$4,AG$4,0))</f>
        <v>1</v>
      </c>
      <c r="AH15" s="37"/>
      <c r="AI15" s="30" t="str">
        <f t="shared" ref="AI15" si="159">IF(ISBLANK(AH15),"",IF(AH15=AH$4,AI$4,0))</f>
        <v/>
      </c>
      <c r="AJ15" s="37"/>
      <c r="AK15" s="30" t="str">
        <f t="shared" ref="AK15" si="160">IF(ISBLANK(AJ15),"",IF(AJ15=AJ$4,AK$4,0))</f>
        <v/>
      </c>
      <c r="AL15" s="116" t="s">
        <v>322</v>
      </c>
      <c r="AM15" s="30">
        <f t="shared" ref="AM15" si="161">IF(ISBLANK(AL15),"",IF(AL15=AL$4,AM$4,0))</f>
        <v>1</v>
      </c>
      <c r="AN15" s="116" t="s">
        <v>323</v>
      </c>
      <c r="AO15" s="30">
        <f t="shared" ref="AO15" si="162">IF(ISBLANK(AN15),"",IF(AN15=AN$4,AO$4,0))</f>
        <v>1</v>
      </c>
      <c r="AP15" s="37"/>
      <c r="AQ15" s="30" t="str">
        <f t="shared" si="65"/>
        <v/>
      </c>
      <c r="AR15" s="68">
        <f t="shared" si="66"/>
        <v>4</v>
      </c>
      <c r="AS15" s="37"/>
      <c r="AT15" s="30" t="str">
        <f t="shared" si="10"/>
        <v/>
      </c>
      <c r="AU15" s="37"/>
      <c r="AV15" s="30" t="str">
        <f t="shared" si="11"/>
        <v/>
      </c>
      <c r="AW15" s="37"/>
      <c r="AX15" s="30" t="str">
        <f t="shared" si="12"/>
        <v/>
      </c>
      <c r="AY15" s="116" t="s">
        <v>328</v>
      </c>
      <c r="AZ15" s="30">
        <f t="shared" si="13"/>
        <v>1</v>
      </c>
      <c r="BA15" s="37"/>
      <c r="BB15" s="30" t="str">
        <f t="shared" si="14"/>
        <v/>
      </c>
      <c r="BC15" s="37"/>
      <c r="BD15" s="30" t="str">
        <f t="shared" si="15"/>
        <v/>
      </c>
      <c r="BE15" s="37"/>
      <c r="BF15" s="30" t="str">
        <f t="shared" si="16"/>
        <v/>
      </c>
      <c r="BG15" s="37"/>
      <c r="BH15" s="30" t="str">
        <f t="shared" si="17"/>
        <v/>
      </c>
      <c r="BI15" s="37" t="s">
        <v>749</v>
      </c>
      <c r="BJ15" s="30">
        <v>1</v>
      </c>
      <c r="BK15" s="37"/>
      <c r="BL15" s="30" t="str">
        <f t="shared" si="19"/>
        <v/>
      </c>
      <c r="BM15" s="68">
        <f t="shared" si="20"/>
        <v>2</v>
      </c>
      <c r="BN15" s="116" t="s">
        <v>342</v>
      </c>
      <c r="BO15" s="30">
        <f t="shared" ref="BO15" si="163">IF(ISBLANK(BN15),"",IF(BN15=BN$4,BO$4,0))</f>
        <v>1</v>
      </c>
      <c r="BP15" s="116" t="s">
        <v>343</v>
      </c>
      <c r="BQ15" s="93">
        <v>1</v>
      </c>
      <c r="BR15" s="116" t="s">
        <v>588</v>
      </c>
      <c r="BS15" s="30">
        <f t="shared" si="23"/>
        <v>0</v>
      </c>
      <c r="BT15" s="37"/>
      <c r="BU15" s="30" t="str">
        <f t="shared" si="24"/>
        <v/>
      </c>
      <c r="BV15" s="37"/>
      <c r="BW15" s="30" t="str">
        <f t="shared" si="25"/>
        <v/>
      </c>
      <c r="BX15" s="68">
        <f t="shared" si="26"/>
        <v>2</v>
      </c>
      <c r="BY15" s="96" t="s">
        <v>372</v>
      </c>
      <c r="BZ15" s="123">
        <v>4</v>
      </c>
      <c r="CA15" s="106">
        <f t="shared" si="67"/>
        <v>2</v>
      </c>
      <c r="CB15" s="96" t="s">
        <v>373</v>
      </c>
      <c r="CC15" s="123">
        <v>6</v>
      </c>
      <c r="CD15" s="106">
        <f t="shared" si="68"/>
        <v>1</v>
      </c>
      <c r="CE15" s="96" t="s">
        <v>374</v>
      </c>
      <c r="CF15" s="123">
        <v>6</v>
      </c>
      <c r="CG15" s="106">
        <f t="shared" si="69"/>
        <v>1</v>
      </c>
      <c r="CH15" s="106">
        <f t="shared" si="70"/>
        <v>16</v>
      </c>
      <c r="CI15" s="124">
        <f t="shared" si="71"/>
        <v>4</v>
      </c>
      <c r="CJ15" s="116" t="s">
        <v>590</v>
      </c>
      <c r="CK15" s="106">
        <f t="shared" si="72"/>
        <v>0</v>
      </c>
      <c r="CL15" s="37" t="s">
        <v>750</v>
      </c>
      <c r="CM15" s="106">
        <f t="shared" si="28"/>
        <v>0</v>
      </c>
      <c r="CN15" s="37"/>
      <c r="CO15" s="106" t="str">
        <f t="shared" si="29"/>
        <v/>
      </c>
      <c r="CP15" s="37"/>
      <c r="CQ15" s="106" t="str">
        <f t="shared" si="30"/>
        <v/>
      </c>
      <c r="CR15" s="37"/>
      <c r="CS15" s="106" t="str">
        <f t="shared" si="31"/>
        <v/>
      </c>
      <c r="CT15" s="37"/>
      <c r="CU15" s="106" t="str">
        <f t="shared" si="32"/>
        <v/>
      </c>
      <c r="CV15" s="37"/>
      <c r="CW15" s="106" t="str">
        <f t="shared" si="33"/>
        <v/>
      </c>
      <c r="CX15" s="116" t="s">
        <v>591</v>
      </c>
      <c r="CY15" s="128">
        <v>1</v>
      </c>
      <c r="CZ15" s="68">
        <f t="shared" si="73"/>
        <v>1</v>
      </c>
      <c r="DA15" s="116" t="s">
        <v>480</v>
      </c>
      <c r="DB15" s="30">
        <f t="shared" si="74"/>
        <v>2</v>
      </c>
      <c r="DC15" s="37"/>
      <c r="DD15" s="30" t="str">
        <f t="shared" si="36"/>
        <v/>
      </c>
      <c r="DE15" s="37"/>
      <c r="DF15" s="30" t="str">
        <f t="shared" si="37"/>
        <v/>
      </c>
      <c r="DG15" s="68">
        <f t="shared" si="38"/>
        <v>2</v>
      </c>
      <c r="DH15" s="65"/>
      <c r="DI15" s="30" t="str">
        <f t="shared" si="39"/>
        <v/>
      </c>
      <c r="DJ15" s="65"/>
      <c r="DK15" s="30" t="str">
        <f t="shared" si="40"/>
        <v/>
      </c>
      <c r="DL15" s="65"/>
      <c r="DM15" s="30" t="str">
        <f t="shared" si="41"/>
        <v/>
      </c>
      <c r="DN15" s="65"/>
      <c r="DO15" s="30" t="str">
        <f t="shared" si="42"/>
        <v/>
      </c>
      <c r="DP15" s="65"/>
      <c r="DQ15" s="30" t="str">
        <f t="shared" si="43"/>
        <v/>
      </c>
      <c r="DR15" s="65"/>
      <c r="DS15" s="30" t="str">
        <f t="shared" si="44"/>
        <v/>
      </c>
      <c r="DT15" s="65"/>
      <c r="DU15" s="30" t="str">
        <f t="shared" si="45"/>
        <v/>
      </c>
      <c r="DV15" s="65"/>
      <c r="DW15" s="30" t="str">
        <f t="shared" si="46"/>
        <v/>
      </c>
      <c r="DX15" s="65"/>
      <c r="DY15" s="30" t="str">
        <f t="shared" si="47"/>
        <v/>
      </c>
      <c r="DZ15" s="65"/>
      <c r="EA15" s="30" t="str">
        <f t="shared" si="48"/>
        <v/>
      </c>
      <c r="EB15" s="68" t="str">
        <f t="shared" si="49"/>
        <v/>
      </c>
      <c r="EC15" s="65"/>
      <c r="ED15" s="30" t="str">
        <f t="shared" si="75"/>
        <v/>
      </c>
      <c r="EE15" s="65"/>
      <c r="EF15" s="30" t="str">
        <f t="shared" si="51"/>
        <v/>
      </c>
      <c r="EG15" s="65"/>
      <c r="EH15" s="30" t="str">
        <f t="shared" si="52"/>
        <v/>
      </c>
      <c r="EI15" s="68" t="str">
        <f t="shared" si="76"/>
        <v/>
      </c>
      <c r="EJ15" s="45"/>
      <c r="EK15" s="46"/>
    </row>
    <row r="16" spans="1:142" s="31" customFormat="1" ht="135" x14ac:dyDescent="0.25">
      <c r="A16" s="63"/>
      <c r="B16" s="132" t="s">
        <v>218</v>
      </c>
      <c r="C16" s="29">
        <f t="shared" si="0"/>
        <v>47</v>
      </c>
      <c r="D16" s="37"/>
      <c r="E16" s="30">
        <f t="shared" si="53"/>
        <v>16</v>
      </c>
      <c r="F16" s="37" t="str">
        <f t="shared" si="54"/>
        <v>клоун - 4, былина - 2 индейка - 4</v>
      </c>
      <c r="G16" s="30">
        <f t="shared" si="55"/>
        <v>6</v>
      </c>
      <c r="H16" s="37"/>
      <c r="I16" s="30">
        <f t="shared" si="2"/>
        <v>0</v>
      </c>
      <c r="J16" s="65" t="s">
        <v>817</v>
      </c>
      <c r="K16" s="118">
        <v>1</v>
      </c>
      <c r="L16" s="65" t="s">
        <v>818</v>
      </c>
      <c r="M16" s="30">
        <v>1</v>
      </c>
      <c r="N16" s="65" t="s">
        <v>756</v>
      </c>
      <c r="O16" s="30">
        <v>3</v>
      </c>
      <c r="P16" s="96"/>
      <c r="Q16" s="30">
        <f t="shared" si="6"/>
        <v>4</v>
      </c>
      <c r="R16" s="96"/>
      <c r="S16" s="30" t="str">
        <f t="shared" si="7"/>
        <v/>
      </c>
      <c r="T16" s="120" t="s">
        <v>384</v>
      </c>
      <c r="U16" s="30">
        <f t="shared" si="8"/>
        <v>3</v>
      </c>
      <c r="V16" s="37" t="s">
        <v>530</v>
      </c>
      <c r="W16" s="30">
        <f t="shared" si="9"/>
        <v>13</v>
      </c>
      <c r="X16" s="116" t="s">
        <v>596</v>
      </c>
      <c r="Y16" s="118">
        <v>1</v>
      </c>
      <c r="Z16" s="116" t="s">
        <v>312</v>
      </c>
      <c r="AA16" s="30">
        <f t="shared" ref="AA16" si="164">IF(ISBLANK(Z16),"",IF(Z16=Z$4,AA$4,0))</f>
        <v>1</v>
      </c>
      <c r="AB16" s="116" t="s">
        <v>314</v>
      </c>
      <c r="AC16" s="30">
        <f t="shared" ref="AC16" si="165">IF(ISBLANK(AB16),"",IF(AB16=AB$4,AC$4,0))</f>
        <v>1</v>
      </c>
      <c r="AD16" s="116" t="s">
        <v>315</v>
      </c>
      <c r="AE16" s="30">
        <f t="shared" ref="AE16" si="166">IF(ISBLANK(AD16),"",IF(AD16=AD$4,AE$4,0))</f>
        <v>1</v>
      </c>
      <c r="AF16" s="116" t="s">
        <v>317</v>
      </c>
      <c r="AG16" s="30">
        <f t="shared" ref="AG16" si="167">IF(ISBLANK(AF16),"",IF(AF16=AF$4,AG$4,0))</f>
        <v>1</v>
      </c>
      <c r="AH16" s="116" t="s">
        <v>319</v>
      </c>
      <c r="AI16" s="30">
        <f t="shared" ref="AI16" si="168">IF(ISBLANK(AH16),"",IF(AH16=AH$4,AI$4,0))</f>
        <v>1</v>
      </c>
      <c r="AJ16" s="37"/>
      <c r="AK16" s="30" t="str">
        <f t="shared" ref="AK16" si="169">IF(ISBLANK(AJ16),"",IF(AJ16=AJ$4,AK$4,0))</f>
        <v/>
      </c>
      <c r="AL16" s="116" t="s">
        <v>322</v>
      </c>
      <c r="AM16" s="30">
        <f t="shared" ref="AM16" si="170">IF(ISBLANK(AL16),"",IF(AL16=AL$4,AM$4,0))</f>
        <v>1</v>
      </c>
      <c r="AN16" s="116" t="s">
        <v>323</v>
      </c>
      <c r="AO16" s="93">
        <v>1</v>
      </c>
      <c r="AP16" s="116" t="s">
        <v>819</v>
      </c>
      <c r="AQ16" s="30">
        <f t="shared" si="65"/>
        <v>0</v>
      </c>
      <c r="AR16" s="68">
        <f t="shared" si="66"/>
        <v>8</v>
      </c>
      <c r="AS16" s="116" t="s">
        <v>325</v>
      </c>
      <c r="AT16" s="30">
        <f t="shared" si="10"/>
        <v>1</v>
      </c>
      <c r="AU16" s="37" t="s">
        <v>758</v>
      </c>
      <c r="AV16" s="30">
        <f t="shared" si="11"/>
        <v>0</v>
      </c>
      <c r="AW16" s="116" t="s">
        <v>371</v>
      </c>
      <c r="AX16" s="30">
        <f t="shared" si="12"/>
        <v>1</v>
      </c>
      <c r="AY16" s="116" t="s">
        <v>328</v>
      </c>
      <c r="AZ16" s="30">
        <f t="shared" si="13"/>
        <v>1</v>
      </c>
      <c r="BA16" s="116" t="s">
        <v>620</v>
      </c>
      <c r="BB16" s="30">
        <f t="shared" si="14"/>
        <v>0</v>
      </c>
      <c r="BC16" s="116" t="s">
        <v>331</v>
      </c>
      <c r="BD16" s="30">
        <f t="shared" si="15"/>
        <v>1</v>
      </c>
      <c r="BE16" s="37"/>
      <c r="BF16" s="30" t="str">
        <f t="shared" si="16"/>
        <v/>
      </c>
      <c r="BG16" s="116" t="s">
        <v>336</v>
      </c>
      <c r="BH16" s="30">
        <f t="shared" si="17"/>
        <v>1</v>
      </c>
      <c r="BI16" s="116" t="s">
        <v>338</v>
      </c>
      <c r="BJ16" s="30">
        <f t="shared" si="18"/>
        <v>1</v>
      </c>
      <c r="BK16" s="116" t="s">
        <v>339</v>
      </c>
      <c r="BL16" s="30">
        <f t="shared" si="19"/>
        <v>1</v>
      </c>
      <c r="BM16" s="68">
        <f t="shared" si="20"/>
        <v>7</v>
      </c>
      <c r="BN16" s="116" t="s">
        <v>342</v>
      </c>
      <c r="BO16" s="30">
        <f t="shared" si="21"/>
        <v>1</v>
      </c>
      <c r="BP16" s="116" t="s">
        <v>759</v>
      </c>
      <c r="BQ16" s="30">
        <f t="shared" si="22"/>
        <v>0</v>
      </c>
      <c r="BR16" s="116" t="s">
        <v>597</v>
      </c>
      <c r="BS16" s="30">
        <f t="shared" si="23"/>
        <v>0</v>
      </c>
      <c r="BT16" s="37"/>
      <c r="BU16" s="30" t="str">
        <f t="shared" si="24"/>
        <v/>
      </c>
      <c r="BV16" s="37"/>
      <c r="BW16" s="30" t="str">
        <f t="shared" si="25"/>
        <v/>
      </c>
      <c r="BX16" s="68">
        <f t="shared" si="26"/>
        <v>1</v>
      </c>
      <c r="BY16" s="96" t="s">
        <v>372</v>
      </c>
      <c r="BZ16" s="123">
        <v>4</v>
      </c>
      <c r="CA16" s="106">
        <f t="shared" si="67"/>
        <v>2</v>
      </c>
      <c r="CB16" s="96" t="s">
        <v>373</v>
      </c>
      <c r="CC16" s="123">
        <v>2</v>
      </c>
      <c r="CD16" s="106">
        <f t="shared" si="68"/>
        <v>2</v>
      </c>
      <c r="CE16" s="96" t="s">
        <v>374</v>
      </c>
      <c r="CF16" s="123">
        <v>4</v>
      </c>
      <c r="CG16" s="106">
        <f t="shared" si="69"/>
        <v>2</v>
      </c>
      <c r="CH16" s="106">
        <f t="shared" si="70"/>
        <v>10</v>
      </c>
      <c r="CI16" s="124">
        <f t="shared" si="71"/>
        <v>6</v>
      </c>
      <c r="CJ16" s="116" t="s">
        <v>820</v>
      </c>
      <c r="CK16" s="106">
        <f t="shared" si="72"/>
        <v>0</v>
      </c>
      <c r="CL16" s="116" t="s">
        <v>821</v>
      </c>
      <c r="CM16" s="106">
        <f t="shared" si="28"/>
        <v>0</v>
      </c>
      <c r="CN16" s="37"/>
      <c r="CO16" s="106" t="str">
        <f t="shared" si="29"/>
        <v/>
      </c>
      <c r="CP16" s="37"/>
      <c r="CQ16" s="106" t="str">
        <f t="shared" si="30"/>
        <v/>
      </c>
      <c r="CR16" s="116" t="s">
        <v>822</v>
      </c>
      <c r="CS16" s="106">
        <f t="shared" si="31"/>
        <v>0</v>
      </c>
      <c r="CT16" s="116" t="s">
        <v>401</v>
      </c>
      <c r="CU16" s="106">
        <f t="shared" si="32"/>
        <v>0</v>
      </c>
      <c r="CV16" s="116" t="s">
        <v>823</v>
      </c>
      <c r="CW16" s="106">
        <f t="shared" si="33"/>
        <v>0</v>
      </c>
      <c r="CX16" s="116" t="s">
        <v>476</v>
      </c>
      <c r="CY16" s="106">
        <f t="shared" si="34"/>
        <v>0</v>
      </c>
      <c r="CZ16" s="68">
        <f t="shared" si="73"/>
        <v>0</v>
      </c>
      <c r="DA16" s="116" t="s">
        <v>480</v>
      </c>
      <c r="DB16" s="30">
        <f t="shared" si="74"/>
        <v>2</v>
      </c>
      <c r="DC16" s="116" t="s">
        <v>498</v>
      </c>
      <c r="DD16" s="30">
        <f t="shared" si="36"/>
        <v>2</v>
      </c>
      <c r="DE16" s="116" t="s">
        <v>824</v>
      </c>
      <c r="DF16" s="30">
        <f t="shared" si="37"/>
        <v>0</v>
      </c>
      <c r="DG16" s="68">
        <f t="shared" si="38"/>
        <v>4</v>
      </c>
      <c r="DH16" s="117" t="s">
        <v>411</v>
      </c>
      <c r="DI16" s="30">
        <v>1</v>
      </c>
      <c r="DJ16" s="117" t="s">
        <v>240</v>
      </c>
      <c r="DK16" s="30">
        <f t="shared" si="40"/>
        <v>1</v>
      </c>
      <c r="DL16" s="117" t="s">
        <v>457</v>
      </c>
      <c r="DM16" s="30">
        <v>1</v>
      </c>
      <c r="DN16" s="117" t="s">
        <v>242</v>
      </c>
      <c r="DO16" s="30">
        <f t="shared" si="42"/>
        <v>1</v>
      </c>
      <c r="DP16" s="117" t="s">
        <v>243</v>
      </c>
      <c r="DQ16" s="30">
        <f t="shared" si="43"/>
        <v>1</v>
      </c>
      <c r="DR16" s="117" t="s">
        <v>466</v>
      </c>
      <c r="DS16" s="30">
        <v>1</v>
      </c>
      <c r="DT16" s="117" t="s">
        <v>245</v>
      </c>
      <c r="DU16" s="30">
        <f t="shared" si="45"/>
        <v>1</v>
      </c>
      <c r="DV16" s="117" t="s">
        <v>429</v>
      </c>
      <c r="DW16" s="30">
        <v>1</v>
      </c>
      <c r="DX16" s="117" t="s">
        <v>598</v>
      </c>
      <c r="DY16" s="30">
        <v>1</v>
      </c>
      <c r="DZ16" s="117" t="s">
        <v>431</v>
      </c>
      <c r="EA16" s="30">
        <v>1</v>
      </c>
      <c r="EB16" s="68">
        <f t="shared" si="49"/>
        <v>10</v>
      </c>
      <c r="EC16" s="117" t="s">
        <v>238</v>
      </c>
      <c r="ED16" s="30">
        <f t="shared" si="75"/>
        <v>1</v>
      </c>
      <c r="EE16" s="117" t="s">
        <v>419</v>
      </c>
      <c r="EF16" s="30">
        <v>1</v>
      </c>
      <c r="EG16" s="117" t="s">
        <v>250</v>
      </c>
      <c r="EH16" s="30">
        <f t="shared" si="52"/>
        <v>1</v>
      </c>
      <c r="EI16" s="68">
        <f t="shared" si="76"/>
        <v>3</v>
      </c>
      <c r="EJ16" s="45"/>
      <c r="EK16" s="46"/>
    </row>
    <row r="17" spans="1:141" s="31" customFormat="1" ht="36" x14ac:dyDescent="0.25">
      <c r="A17" s="63"/>
      <c r="B17" s="132" t="s">
        <v>95</v>
      </c>
      <c r="C17" s="29">
        <f t="shared" si="0"/>
        <v>25</v>
      </c>
      <c r="D17" s="37"/>
      <c r="E17" s="30">
        <f t="shared" si="53"/>
        <v>10</v>
      </c>
      <c r="F17" s="37" t="str">
        <f t="shared" si="54"/>
        <v xml:space="preserve"> - ,  -   - </v>
      </c>
      <c r="G17" s="30">
        <f t="shared" si="55"/>
        <v>0</v>
      </c>
      <c r="H17" s="37"/>
      <c r="I17" s="30">
        <f t="shared" si="2"/>
        <v>0</v>
      </c>
      <c r="J17" s="120" t="s">
        <v>448</v>
      </c>
      <c r="K17" s="30">
        <f t="shared" si="56"/>
        <v>0</v>
      </c>
      <c r="L17" s="120" t="s">
        <v>449</v>
      </c>
      <c r="M17" s="30">
        <f t="shared" si="4"/>
        <v>0</v>
      </c>
      <c r="N17" s="120" t="s">
        <v>450</v>
      </c>
      <c r="O17" s="30">
        <f t="shared" si="57"/>
        <v>0</v>
      </c>
      <c r="P17" s="96"/>
      <c r="Q17" s="30">
        <f t="shared" si="6"/>
        <v>0</v>
      </c>
      <c r="R17" s="120">
        <v>1479</v>
      </c>
      <c r="S17" s="30">
        <f t="shared" si="7"/>
        <v>0</v>
      </c>
      <c r="T17" s="120" t="s">
        <v>384</v>
      </c>
      <c r="U17" s="30">
        <f t="shared" si="8"/>
        <v>3</v>
      </c>
      <c r="V17" s="116" t="s">
        <v>544</v>
      </c>
      <c r="W17" s="118">
        <f t="shared" si="9"/>
        <v>13</v>
      </c>
      <c r="X17" s="116" t="s">
        <v>390</v>
      </c>
      <c r="Y17" s="118">
        <v>1</v>
      </c>
      <c r="Z17" s="116" t="s">
        <v>433</v>
      </c>
      <c r="AA17" s="30">
        <f t="shared" ref="AA17" si="171">IF(ISBLANK(Z17),"",IF(Z17=Z$4,AA$4,0))</f>
        <v>0</v>
      </c>
      <c r="AB17" s="116" t="s">
        <v>314</v>
      </c>
      <c r="AC17" s="30">
        <f t="shared" ref="AC17" si="172">IF(ISBLANK(AB17),"",IF(AB17=AB$4,AC$4,0))</f>
        <v>1</v>
      </c>
      <c r="AD17" s="116" t="s">
        <v>434</v>
      </c>
      <c r="AE17" s="30">
        <f t="shared" ref="AE17" si="173">IF(ISBLANK(AD17),"",IF(AD17=AD$4,AE$4,0))</f>
        <v>0</v>
      </c>
      <c r="AF17" s="116" t="s">
        <v>317</v>
      </c>
      <c r="AG17" s="30">
        <f t="shared" ref="AG17" si="174">IF(ISBLANK(AF17),"",IF(AF17=AF$4,AG$4,0))</f>
        <v>1</v>
      </c>
      <c r="AH17" s="37"/>
      <c r="AI17" s="30" t="str">
        <f t="shared" ref="AI17" si="175">IF(ISBLANK(AH17),"",IF(AH17=AH$4,AI$4,0))</f>
        <v/>
      </c>
      <c r="AJ17" s="116" t="s">
        <v>435</v>
      </c>
      <c r="AK17" s="30">
        <f t="shared" ref="AK17" si="176">IF(ISBLANK(AJ17),"",IF(AJ17=AJ$4,AK$4,0))</f>
        <v>0</v>
      </c>
      <c r="AL17" s="116" t="s">
        <v>322</v>
      </c>
      <c r="AM17" s="30">
        <f t="shared" ref="AM17" si="177">IF(ISBLANK(AL17),"",IF(AL17=AL$4,AM$4,0))</f>
        <v>1</v>
      </c>
      <c r="AN17" s="116" t="s">
        <v>323</v>
      </c>
      <c r="AO17" s="30">
        <f t="shared" ref="AO17" si="178">IF(ISBLANK(AN17),"",IF(AN17=AN$4,AO$4,0))</f>
        <v>1</v>
      </c>
      <c r="AP17" s="37"/>
      <c r="AQ17" s="30" t="str">
        <f t="shared" si="65"/>
        <v/>
      </c>
      <c r="AR17" s="68">
        <f t="shared" si="66"/>
        <v>5</v>
      </c>
      <c r="AS17" s="116" t="s">
        <v>436</v>
      </c>
      <c r="AT17" s="30">
        <f t="shared" si="10"/>
        <v>0</v>
      </c>
      <c r="AU17" s="37"/>
      <c r="AV17" s="30" t="str">
        <f t="shared" si="11"/>
        <v/>
      </c>
      <c r="AW17" s="119" t="s">
        <v>437</v>
      </c>
      <c r="AX17" s="93">
        <v>1</v>
      </c>
      <c r="AY17" s="116" t="s">
        <v>328</v>
      </c>
      <c r="AZ17" s="30">
        <f t="shared" si="13"/>
        <v>1</v>
      </c>
      <c r="BA17" s="37"/>
      <c r="BB17" s="30" t="str">
        <f t="shared" si="14"/>
        <v/>
      </c>
      <c r="BC17" s="37"/>
      <c r="BD17" s="30" t="str">
        <f t="shared" si="15"/>
        <v/>
      </c>
      <c r="BE17" s="116" t="s">
        <v>438</v>
      </c>
      <c r="BF17" s="30">
        <f t="shared" si="16"/>
        <v>0</v>
      </c>
      <c r="BG17" s="37"/>
      <c r="BH17" s="30" t="str">
        <f t="shared" si="17"/>
        <v/>
      </c>
      <c r="BI17" s="116" t="s">
        <v>439</v>
      </c>
      <c r="BJ17" s="118">
        <v>1</v>
      </c>
      <c r="BK17" s="116" t="s">
        <v>440</v>
      </c>
      <c r="BL17" s="118">
        <v>1</v>
      </c>
      <c r="BM17" s="68">
        <f t="shared" si="20"/>
        <v>4</v>
      </c>
      <c r="BN17" s="116" t="s">
        <v>441</v>
      </c>
      <c r="BO17" s="30">
        <v>1</v>
      </c>
      <c r="BP17" s="37"/>
      <c r="BQ17" s="30" t="str">
        <f t="shared" si="22"/>
        <v/>
      </c>
      <c r="BR17" s="116" t="s">
        <v>442</v>
      </c>
      <c r="BS17" s="30">
        <f t="shared" si="23"/>
        <v>0</v>
      </c>
      <c r="BT17" s="116" t="s">
        <v>443</v>
      </c>
      <c r="BU17" s="30">
        <f t="shared" si="24"/>
        <v>0</v>
      </c>
      <c r="BV17" s="116" t="s">
        <v>444</v>
      </c>
      <c r="BW17" s="30">
        <f t="shared" si="25"/>
        <v>0</v>
      </c>
      <c r="BX17" s="68">
        <f t="shared" si="26"/>
        <v>1</v>
      </c>
      <c r="BY17" s="96"/>
      <c r="BZ17" s="123"/>
      <c r="CA17" s="106" t="str">
        <f t="shared" si="67"/>
        <v/>
      </c>
      <c r="CB17" s="96"/>
      <c r="CC17" s="123"/>
      <c r="CD17" s="106" t="str">
        <f t="shared" si="68"/>
        <v/>
      </c>
      <c r="CE17" s="96"/>
      <c r="CF17" s="123"/>
      <c r="CG17" s="106" t="str">
        <f t="shared" si="69"/>
        <v/>
      </c>
      <c r="CH17" s="106" t="str">
        <f t="shared" si="70"/>
        <v/>
      </c>
      <c r="CI17" s="124" t="str">
        <f t="shared" si="71"/>
        <v/>
      </c>
      <c r="CJ17" s="116" t="s">
        <v>403</v>
      </c>
      <c r="CK17" s="106">
        <f t="shared" si="72"/>
        <v>0</v>
      </c>
      <c r="CL17" s="116" t="s">
        <v>445</v>
      </c>
      <c r="CM17" s="106">
        <f t="shared" si="28"/>
        <v>0</v>
      </c>
      <c r="CN17" s="37"/>
      <c r="CO17" s="106" t="str">
        <f t="shared" si="29"/>
        <v/>
      </c>
      <c r="CP17" s="116" t="s">
        <v>446</v>
      </c>
      <c r="CQ17" s="106">
        <f t="shared" si="30"/>
        <v>0</v>
      </c>
      <c r="CR17" s="37"/>
      <c r="CS17" s="106" t="str">
        <f t="shared" si="31"/>
        <v/>
      </c>
      <c r="CT17" s="116" t="s">
        <v>447</v>
      </c>
      <c r="CU17" s="106">
        <f t="shared" si="32"/>
        <v>0</v>
      </c>
      <c r="CV17" s="37"/>
      <c r="CW17" s="106" t="str">
        <f t="shared" si="33"/>
        <v/>
      </c>
      <c r="CX17" s="37"/>
      <c r="CY17" s="106" t="str">
        <f t="shared" si="34"/>
        <v/>
      </c>
      <c r="CZ17" s="68">
        <f t="shared" si="73"/>
        <v>0</v>
      </c>
      <c r="DA17" s="37"/>
      <c r="DB17" s="30" t="str">
        <f t="shared" si="74"/>
        <v/>
      </c>
      <c r="DC17" s="37"/>
      <c r="DD17" s="30" t="str">
        <f t="shared" si="36"/>
        <v/>
      </c>
      <c r="DE17" s="37"/>
      <c r="DF17" s="30" t="str">
        <f t="shared" si="37"/>
        <v/>
      </c>
      <c r="DG17" s="68" t="str">
        <f t="shared" si="38"/>
        <v/>
      </c>
      <c r="DH17" s="117" t="s">
        <v>411</v>
      </c>
      <c r="DI17" s="30">
        <v>1</v>
      </c>
      <c r="DJ17" s="117" t="s">
        <v>412</v>
      </c>
      <c r="DK17" s="118">
        <v>1</v>
      </c>
      <c r="DL17" s="117" t="s">
        <v>413</v>
      </c>
      <c r="DM17" s="118">
        <v>1</v>
      </c>
      <c r="DN17" s="117" t="s">
        <v>414</v>
      </c>
      <c r="DO17" s="30">
        <v>1</v>
      </c>
      <c r="DP17" s="117" t="s">
        <v>415</v>
      </c>
      <c r="DQ17" s="30">
        <v>1</v>
      </c>
      <c r="DR17" s="117" t="s">
        <v>416</v>
      </c>
      <c r="DS17" s="30">
        <v>1</v>
      </c>
      <c r="DT17" s="117" t="s">
        <v>245</v>
      </c>
      <c r="DU17" s="30">
        <f t="shared" si="45"/>
        <v>1</v>
      </c>
      <c r="DV17" s="117" t="s">
        <v>429</v>
      </c>
      <c r="DW17" s="30">
        <v>1</v>
      </c>
      <c r="DX17" s="117" t="s">
        <v>417</v>
      </c>
      <c r="DY17" s="30">
        <v>1</v>
      </c>
      <c r="DZ17" s="117" t="s">
        <v>418</v>
      </c>
      <c r="EA17" s="118">
        <v>1</v>
      </c>
      <c r="EB17" s="68">
        <f t="shared" si="49"/>
        <v>10</v>
      </c>
      <c r="EC17" s="117" t="s">
        <v>238</v>
      </c>
      <c r="ED17" s="30">
        <f t="shared" si="75"/>
        <v>1</v>
      </c>
      <c r="EE17" s="117" t="s">
        <v>419</v>
      </c>
      <c r="EF17" s="30">
        <v>1</v>
      </c>
      <c r="EG17" s="117" t="s">
        <v>250</v>
      </c>
      <c r="EH17" s="30">
        <f t="shared" si="52"/>
        <v>1</v>
      </c>
      <c r="EI17" s="68">
        <f t="shared" si="76"/>
        <v>3</v>
      </c>
      <c r="EJ17" s="45">
        <v>-1</v>
      </c>
      <c r="EK17" s="130" t="s">
        <v>643</v>
      </c>
    </row>
    <row r="18" spans="1:141" s="31" customFormat="1" ht="45" x14ac:dyDescent="0.25">
      <c r="A18" s="63"/>
      <c r="B18" s="132" t="s">
        <v>57</v>
      </c>
      <c r="C18" s="29">
        <f t="shared" si="0"/>
        <v>34</v>
      </c>
      <c r="D18" s="37"/>
      <c r="E18" s="30">
        <f t="shared" si="53"/>
        <v>13</v>
      </c>
      <c r="F18" s="37" t="str">
        <f t="shared" si="54"/>
        <v>клоун - 5, былина - 5 индейка - 4</v>
      </c>
      <c r="G18" s="30">
        <f t="shared" si="55"/>
        <v>6</v>
      </c>
      <c r="H18" s="37"/>
      <c r="I18" s="30">
        <f t="shared" si="2"/>
        <v>0</v>
      </c>
      <c r="J18" s="120" t="s">
        <v>612</v>
      </c>
      <c r="K18" s="30">
        <f t="shared" si="56"/>
        <v>0</v>
      </c>
      <c r="L18" s="120" t="s">
        <v>611</v>
      </c>
      <c r="M18" s="30">
        <f t="shared" si="4"/>
        <v>0</v>
      </c>
      <c r="N18" s="65"/>
      <c r="O18" s="30" t="str">
        <f t="shared" si="57"/>
        <v/>
      </c>
      <c r="P18" s="96"/>
      <c r="Q18" s="30">
        <f t="shared" si="6"/>
        <v>2</v>
      </c>
      <c r="R18" s="120" t="s">
        <v>616</v>
      </c>
      <c r="S18" s="30">
        <f t="shared" si="7"/>
        <v>0</v>
      </c>
      <c r="T18" s="65" t="s">
        <v>613</v>
      </c>
      <c r="U18" s="30">
        <f t="shared" si="8"/>
        <v>0</v>
      </c>
      <c r="V18" s="116" t="s">
        <v>586</v>
      </c>
      <c r="W18" s="30">
        <f t="shared" si="9"/>
        <v>13</v>
      </c>
      <c r="X18" s="116" t="s">
        <v>380</v>
      </c>
      <c r="Y18" s="30">
        <f t="shared" si="91"/>
        <v>1</v>
      </c>
      <c r="Z18" s="116" t="s">
        <v>510</v>
      </c>
      <c r="AA18" s="30">
        <f t="shared" ref="AA18" si="179">IF(ISBLANK(Z18),"",IF(Z18=Z$4,AA$4,0))</f>
        <v>0</v>
      </c>
      <c r="AB18" s="116" t="s">
        <v>511</v>
      </c>
      <c r="AC18" s="30">
        <f t="shared" ref="AC18" si="180">IF(ISBLANK(AB18),"",IF(AB18=AB$4,AC$4,0))</f>
        <v>0</v>
      </c>
      <c r="AD18" s="116" t="s">
        <v>315</v>
      </c>
      <c r="AE18" s="30">
        <f t="shared" ref="AE18" si="181">IF(ISBLANK(AD18),"",IF(AD18=AD$4,AE$4,0))</f>
        <v>1</v>
      </c>
      <c r="AF18" s="116" t="s">
        <v>317</v>
      </c>
      <c r="AG18" s="30">
        <f t="shared" ref="AG18" si="182">IF(ISBLANK(AF18),"",IF(AF18=AF$4,AG$4,0))</f>
        <v>1</v>
      </c>
      <c r="AH18" s="116" t="s">
        <v>319</v>
      </c>
      <c r="AI18" s="30">
        <f t="shared" ref="AI18" si="183">IF(ISBLANK(AH18),"",IF(AH18=AH$4,AI$4,0))</f>
        <v>1</v>
      </c>
      <c r="AJ18" s="117" t="s">
        <v>512</v>
      </c>
      <c r="AK18" s="30">
        <f t="shared" ref="AK18" si="184">IF(ISBLANK(AJ18),"",IF(AJ18=AJ$4,AK$4,0))</f>
        <v>0</v>
      </c>
      <c r="AL18" s="116" t="s">
        <v>322</v>
      </c>
      <c r="AM18" s="30">
        <f t="shared" ref="AM18" si="185">IF(ISBLANK(AL18),"",IF(AL18=AL$4,AM$4,0))</f>
        <v>1</v>
      </c>
      <c r="AN18" s="116" t="s">
        <v>323</v>
      </c>
      <c r="AO18" s="30">
        <f t="shared" ref="AO18" si="186">IF(ISBLANK(AN18),"",IF(AN18=AN$4,AO$4,0))</f>
        <v>1</v>
      </c>
      <c r="AP18" s="116" t="s">
        <v>408</v>
      </c>
      <c r="AQ18" s="30">
        <f t="shared" si="65"/>
        <v>0</v>
      </c>
      <c r="AR18" s="68">
        <f t="shared" si="66"/>
        <v>6</v>
      </c>
      <c r="AS18" s="116" t="s">
        <v>325</v>
      </c>
      <c r="AT18" s="30">
        <f t="shared" si="10"/>
        <v>1</v>
      </c>
      <c r="AU18" s="116" t="s">
        <v>513</v>
      </c>
      <c r="AV18" s="30">
        <f t="shared" si="11"/>
        <v>0</v>
      </c>
      <c r="AW18" s="116" t="s">
        <v>514</v>
      </c>
      <c r="AX18" s="30">
        <f t="shared" si="12"/>
        <v>0</v>
      </c>
      <c r="AY18" s="116" t="s">
        <v>328</v>
      </c>
      <c r="AZ18" s="30">
        <f t="shared" si="13"/>
        <v>1</v>
      </c>
      <c r="BA18" s="116" t="s">
        <v>330</v>
      </c>
      <c r="BB18" s="93">
        <v>1</v>
      </c>
      <c r="BC18" s="116" t="s">
        <v>331</v>
      </c>
      <c r="BD18" s="30">
        <f t="shared" si="15"/>
        <v>1</v>
      </c>
      <c r="BE18" s="116" t="s">
        <v>515</v>
      </c>
      <c r="BF18" s="30">
        <f t="shared" si="16"/>
        <v>0</v>
      </c>
      <c r="BG18" s="116" t="s">
        <v>336</v>
      </c>
      <c r="BH18" s="30">
        <f t="shared" si="17"/>
        <v>1</v>
      </c>
      <c r="BI18" s="116" t="s">
        <v>516</v>
      </c>
      <c r="BJ18" s="118">
        <v>1</v>
      </c>
      <c r="BK18" s="116" t="s">
        <v>517</v>
      </c>
      <c r="BL18" s="30">
        <f t="shared" si="19"/>
        <v>0</v>
      </c>
      <c r="BM18" s="68">
        <f t="shared" si="20"/>
        <v>6</v>
      </c>
      <c r="BN18" s="116" t="s">
        <v>342</v>
      </c>
      <c r="BO18" s="30">
        <f t="shared" si="21"/>
        <v>1</v>
      </c>
      <c r="BP18" s="116" t="s">
        <v>518</v>
      </c>
      <c r="BQ18" s="30">
        <f t="shared" si="22"/>
        <v>0</v>
      </c>
      <c r="BR18" s="116" t="s">
        <v>519</v>
      </c>
      <c r="BS18" s="30">
        <f t="shared" si="23"/>
        <v>0</v>
      </c>
      <c r="BT18" s="116" t="s">
        <v>520</v>
      </c>
      <c r="BU18" s="30">
        <f t="shared" si="24"/>
        <v>0</v>
      </c>
      <c r="BV18" s="116" t="s">
        <v>521</v>
      </c>
      <c r="BW18" s="30">
        <f t="shared" si="25"/>
        <v>0</v>
      </c>
      <c r="BX18" s="68">
        <f t="shared" si="26"/>
        <v>1</v>
      </c>
      <c r="BY18" s="96" t="s">
        <v>372</v>
      </c>
      <c r="BZ18" s="123">
        <v>5</v>
      </c>
      <c r="CA18" s="106">
        <f t="shared" si="67"/>
        <v>2</v>
      </c>
      <c r="CB18" s="96" t="s">
        <v>373</v>
      </c>
      <c r="CC18" s="123">
        <v>5</v>
      </c>
      <c r="CD18" s="106">
        <f t="shared" si="68"/>
        <v>2</v>
      </c>
      <c r="CE18" s="96" t="s">
        <v>374</v>
      </c>
      <c r="CF18" s="123">
        <v>4</v>
      </c>
      <c r="CG18" s="106">
        <f t="shared" si="69"/>
        <v>2</v>
      </c>
      <c r="CH18" s="106">
        <f t="shared" si="70"/>
        <v>14</v>
      </c>
      <c r="CI18" s="124">
        <f t="shared" si="71"/>
        <v>6</v>
      </c>
      <c r="CJ18" s="116" t="s">
        <v>522</v>
      </c>
      <c r="CK18" s="106">
        <f t="shared" si="72"/>
        <v>0</v>
      </c>
      <c r="CL18" s="116" t="s">
        <v>627</v>
      </c>
      <c r="CM18" s="106">
        <f t="shared" si="28"/>
        <v>0</v>
      </c>
      <c r="CN18" s="116" t="s">
        <v>628</v>
      </c>
      <c r="CO18" s="106">
        <f t="shared" si="29"/>
        <v>0</v>
      </c>
      <c r="CP18" s="37"/>
      <c r="CQ18" s="106" t="str">
        <f t="shared" si="30"/>
        <v/>
      </c>
      <c r="CR18" s="116" t="s">
        <v>629</v>
      </c>
      <c r="CS18" s="106">
        <f t="shared" si="31"/>
        <v>0</v>
      </c>
      <c r="CT18" s="116" t="s">
        <v>631</v>
      </c>
      <c r="CU18" s="106">
        <f t="shared" si="32"/>
        <v>0</v>
      </c>
      <c r="CV18" s="37"/>
      <c r="CW18" s="106" t="str">
        <f t="shared" si="33"/>
        <v/>
      </c>
      <c r="CX18" s="116" t="s">
        <v>630</v>
      </c>
      <c r="CY18" s="106">
        <f t="shared" si="34"/>
        <v>0</v>
      </c>
      <c r="CZ18" s="68">
        <f t="shared" si="73"/>
        <v>0</v>
      </c>
      <c r="DA18" s="116" t="s">
        <v>527</v>
      </c>
      <c r="DB18" s="30">
        <f t="shared" si="74"/>
        <v>0</v>
      </c>
      <c r="DC18" s="116" t="s">
        <v>498</v>
      </c>
      <c r="DD18" s="30">
        <f t="shared" si="36"/>
        <v>2</v>
      </c>
      <c r="DE18" s="116" t="s">
        <v>526</v>
      </c>
      <c r="DF18" s="30">
        <f t="shared" si="37"/>
        <v>0</v>
      </c>
      <c r="DG18" s="68">
        <f t="shared" si="38"/>
        <v>2</v>
      </c>
      <c r="DH18" s="117" t="s">
        <v>239</v>
      </c>
      <c r="DI18" s="30">
        <f t="shared" si="39"/>
        <v>1</v>
      </c>
      <c r="DJ18" s="117" t="s">
        <v>240</v>
      </c>
      <c r="DK18" s="30">
        <f t="shared" si="40"/>
        <v>1</v>
      </c>
      <c r="DL18" s="117" t="s">
        <v>241</v>
      </c>
      <c r="DM18" s="30">
        <f t="shared" si="41"/>
        <v>1</v>
      </c>
      <c r="DN18" s="117" t="s">
        <v>242</v>
      </c>
      <c r="DO18" s="30">
        <f t="shared" si="42"/>
        <v>1</v>
      </c>
      <c r="DP18" s="117" t="s">
        <v>243</v>
      </c>
      <c r="DQ18" s="30">
        <f t="shared" si="43"/>
        <v>1</v>
      </c>
      <c r="DR18" s="117" t="s">
        <v>244</v>
      </c>
      <c r="DS18" s="30">
        <f t="shared" si="44"/>
        <v>1</v>
      </c>
      <c r="DT18" s="117" t="s">
        <v>245</v>
      </c>
      <c r="DU18" s="30">
        <f t="shared" si="45"/>
        <v>1</v>
      </c>
      <c r="DV18" s="117" t="s">
        <v>246</v>
      </c>
      <c r="DW18" s="30">
        <f t="shared" si="46"/>
        <v>1</v>
      </c>
      <c r="DX18" s="117" t="s">
        <v>247</v>
      </c>
      <c r="DY18" s="30">
        <f t="shared" si="47"/>
        <v>1</v>
      </c>
      <c r="DZ18" s="117" t="s">
        <v>248</v>
      </c>
      <c r="EA18" s="30">
        <f t="shared" si="48"/>
        <v>1</v>
      </c>
      <c r="EB18" s="68">
        <f t="shared" si="49"/>
        <v>10</v>
      </c>
      <c r="EC18" s="117" t="s">
        <v>238</v>
      </c>
      <c r="ED18" s="30">
        <f t="shared" si="75"/>
        <v>1</v>
      </c>
      <c r="EE18" s="117" t="s">
        <v>249</v>
      </c>
      <c r="EF18" s="30">
        <f t="shared" si="51"/>
        <v>1</v>
      </c>
      <c r="EG18" s="117" t="s">
        <v>250</v>
      </c>
      <c r="EH18" s="30">
        <f t="shared" si="52"/>
        <v>1</v>
      </c>
      <c r="EI18" s="68">
        <f t="shared" si="76"/>
        <v>3</v>
      </c>
      <c r="EJ18" s="45"/>
      <c r="EK18" s="46"/>
    </row>
    <row r="19" spans="1:141" s="31" customFormat="1" ht="36" collapsed="1" x14ac:dyDescent="0.25">
      <c r="A19" s="63"/>
      <c r="B19" s="132" t="s">
        <v>129</v>
      </c>
      <c r="C19" s="29">
        <f t="shared" si="0"/>
        <v>27</v>
      </c>
      <c r="D19" s="37"/>
      <c r="E19" s="30">
        <f t="shared" si="53"/>
        <v>12</v>
      </c>
      <c r="F19" s="37" t="str">
        <f t="shared" si="54"/>
        <v>клоун - 4, былина - 5 индейка - 4</v>
      </c>
      <c r="G19" s="30">
        <f t="shared" si="55"/>
        <v>6</v>
      </c>
      <c r="H19" s="37"/>
      <c r="I19" s="30">
        <f t="shared" si="2"/>
        <v>0</v>
      </c>
      <c r="J19" s="96" t="s">
        <v>675</v>
      </c>
      <c r="K19" s="30">
        <f t="shared" si="56"/>
        <v>0</v>
      </c>
      <c r="L19" s="96" t="s">
        <v>488</v>
      </c>
      <c r="M19" s="30">
        <f t="shared" si="4"/>
        <v>0</v>
      </c>
      <c r="N19" s="65" t="s">
        <v>467</v>
      </c>
      <c r="O19" s="30">
        <f t="shared" si="57"/>
        <v>0</v>
      </c>
      <c r="P19" s="96"/>
      <c r="Q19" s="30">
        <f t="shared" si="6"/>
        <v>0</v>
      </c>
      <c r="R19" s="96"/>
      <c r="S19" s="30" t="str">
        <f t="shared" si="7"/>
        <v/>
      </c>
      <c r="T19" s="96" t="s">
        <v>384</v>
      </c>
      <c r="U19" s="30">
        <f t="shared" si="8"/>
        <v>3</v>
      </c>
      <c r="V19" s="37"/>
      <c r="W19" s="30">
        <f t="shared" si="9"/>
        <v>7</v>
      </c>
      <c r="X19" s="37" t="s">
        <v>546</v>
      </c>
      <c r="Y19" s="118">
        <v>1</v>
      </c>
      <c r="Z19" s="37" t="s">
        <v>547</v>
      </c>
      <c r="AA19" s="30">
        <f t="shared" ref="AA19" si="187">IF(ISBLANK(Z19),"",IF(Z19=Z$4,AA$4,0))</f>
        <v>0</v>
      </c>
      <c r="AB19" s="37" t="s">
        <v>548</v>
      </c>
      <c r="AC19" s="30">
        <f t="shared" ref="AC19" si="188">IF(ISBLANK(AB19),"",IF(AB19=AB$4,AC$4,0))</f>
        <v>0</v>
      </c>
      <c r="AD19" s="37" t="s">
        <v>549</v>
      </c>
      <c r="AE19" s="30">
        <f t="shared" ref="AE19" si="189">IF(ISBLANK(AD19),"",IF(AD19=AD$4,AE$4,0))</f>
        <v>0</v>
      </c>
      <c r="AF19" s="37" t="s">
        <v>317</v>
      </c>
      <c r="AG19" s="30">
        <f t="shared" ref="AG19" si="190">IF(ISBLANK(AF19),"",IF(AF19=AF$4,AG$4,0))</f>
        <v>1</v>
      </c>
      <c r="AH19" s="37" t="s">
        <v>319</v>
      </c>
      <c r="AI19" s="30">
        <f t="shared" ref="AI19" si="191">IF(ISBLANK(AH19),"",IF(AH19=AH$4,AI$4,0))</f>
        <v>1</v>
      </c>
      <c r="AJ19" s="37" t="s">
        <v>471</v>
      </c>
      <c r="AK19" s="30">
        <f t="shared" ref="AK19" si="192">IF(ISBLANK(AJ19),"",IF(AJ19=AJ$4,AK$4,0))</f>
        <v>0</v>
      </c>
      <c r="AL19" s="37" t="s">
        <v>322</v>
      </c>
      <c r="AM19" s="30">
        <f t="shared" ref="AM19" si="193">IF(ISBLANK(AL19),"",IF(AL19=AL$4,AM$4,0))</f>
        <v>1</v>
      </c>
      <c r="AN19" s="37" t="s">
        <v>323</v>
      </c>
      <c r="AO19" s="30">
        <f t="shared" ref="AO19" si="194">IF(ISBLANK(AN19),"",IF(AN19=AN$4,AO$4,0))</f>
        <v>1</v>
      </c>
      <c r="AP19" s="37" t="s">
        <v>324</v>
      </c>
      <c r="AQ19" s="30">
        <f t="shared" si="65"/>
        <v>1</v>
      </c>
      <c r="AR19" s="68">
        <f t="shared" si="66"/>
        <v>6</v>
      </c>
      <c r="AS19" s="37" t="s">
        <v>325</v>
      </c>
      <c r="AT19" s="93">
        <v>1</v>
      </c>
      <c r="AU19" s="37" t="s">
        <v>472</v>
      </c>
      <c r="AV19" s="30">
        <f t="shared" si="11"/>
        <v>0</v>
      </c>
      <c r="AW19" s="37"/>
      <c r="AX19" s="30" t="str">
        <f t="shared" si="12"/>
        <v/>
      </c>
      <c r="AY19" s="37" t="s">
        <v>328</v>
      </c>
      <c r="AZ19" s="30">
        <f t="shared" si="13"/>
        <v>1</v>
      </c>
      <c r="BA19" s="37" t="s">
        <v>676</v>
      </c>
      <c r="BB19" s="30">
        <f t="shared" si="14"/>
        <v>0</v>
      </c>
      <c r="BC19" s="37" t="s">
        <v>331</v>
      </c>
      <c r="BD19" s="30">
        <f t="shared" si="15"/>
        <v>1</v>
      </c>
      <c r="BE19" s="37"/>
      <c r="BF19" s="30" t="str">
        <f t="shared" si="16"/>
        <v/>
      </c>
      <c r="BG19" s="37"/>
      <c r="BH19" s="30" t="str">
        <f t="shared" si="17"/>
        <v/>
      </c>
      <c r="BI19" s="37" t="s">
        <v>338</v>
      </c>
      <c r="BJ19" s="30">
        <f t="shared" si="18"/>
        <v>1</v>
      </c>
      <c r="BK19" s="37"/>
      <c r="BL19" s="30" t="str">
        <f t="shared" si="19"/>
        <v/>
      </c>
      <c r="BM19" s="68">
        <f t="shared" si="20"/>
        <v>4</v>
      </c>
      <c r="BN19" s="37" t="s">
        <v>342</v>
      </c>
      <c r="BO19" s="30">
        <f t="shared" si="21"/>
        <v>1</v>
      </c>
      <c r="BP19" s="37"/>
      <c r="BQ19" s="30" t="str">
        <f t="shared" si="22"/>
        <v/>
      </c>
      <c r="BR19" s="37" t="s">
        <v>550</v>
      </c>
      <c r="BS19" s="30">
        <f t="shared" si="23"/>
        <v>0</v>
      </c>
      <c r="BT19" s="37" t="s">
        <v>346</v>
      </c>
      <c r="BU19" s="30">
        <f t="shared" si="24"/>
        <v>1</v>
      </c>
      <c r="BV19" s="37"/>
      <c r="BW19" s="30" t="str">
        <f t="shared" si="25"/>
        <v/>
      </c>
      <c r="BX19" s="68">
        <f t="shared" si="26"/>
        <v>2</v>
      </c>
      <c r="BY19" s="96" t="s">
        <v>372</v>
      </c>
      <c r="BZ19" s="123">
        <v>4</v>
      </c>
      <c r="CA19" s="106">
        <f t="shared" si="67"/>
        <v>2</v>
      </c>
      <c r="CB19" s="96" t="s">
        <v>373</v>
      </c>
      <c r="CC19" s="123">
        <v>5</v>
      </c>
      <c r="CD19" s="106">
        <f t="shared" si="68"/>
        <v>2</v>
      </c>
      <c r="CE19" s="96" t="s">
        <v>374</v>
      </c>
      <c r="CF19" s="123">
        <v>4</v>
      </c>
      <c r="CG19" s="106">
        <f t="shared" si="69"/>
        <v>2</v>
      </c>
      <c r="CH19" s="106">
        <f t="shared" si="70"/>
        <v>13</v>
      </c>
      <c r="CI19" s="124">
        <f t="shared" si="71"/>
        <v>6</v>
      </c>
      <c r="CJ19" s="37" t="s">
        <v>403</v>
      </c>
      <c r="CK19" s="106">
        <f t="shared" si="72"/>
        <v>0</v>
      </c>
      <c r="CL19" s="37" t="s">
        <v>469</v>
      </c>
      <c r="CM19" s="106">
        <f t="shared" si="28"/>
        <v>0</v>
      </c>
      <c r="CN19" s="37"/>
      <c r="CO19" s="106" t="str">
        <f t="shared" si="29"/>
        <v/>
      </c>
      <c r="CP19" s="37"/>
      <c r="CQ19" s="106" t="str">
        <f t="shared" si="30"/>
        <v/>
      </c>
      <c r="CR19" s="37"/>
      <c r="CS19" s="106" t="str">
        <f t="shared" si="31"/>
        <v/>
      </c>
      <c r="CT19" s="37" t="s">
        <v>677</v>
      </c>
      <c r="CU19" s="106">
        <f t="shared" si="32"/>
        <v>0</v>
      </c>
      <c r="CV19" s="37" t="s">
        <v>678</v>
      </c>
      <c r="CW19" s="106">
        <f t="shared" si="33"/>
        <v>0</v>
      </c>
      <c r="CX19" s="37"/>
      <c r="CY19" s="106" t="str">
        <f t="shared" si="34"/>
        <v/>
      </c>
      <c r="CZ19" s="68">
        <f t="shared" si="73"/>
        <v>0</v>
      </c>
      <c r="DA19" s="37" t="s">
        <v>679</v>
      </c>
      <c r="DB19" s="30">
        <f t="shared" si="74"/>
        <v>0</v>
      </c>
      <c r="DC19" s="37" t="s">
        <v>680</v>
      </c>
      <c r="DD19" s="30">
        <f t="shared" si="36"/>
        <v>0</v>
      </c>
      <c r="DE19" s="37" t="s">
        <v>681</v>
      </c>
      <c r="DF19" s="30">
        <f t="shared" si="37"/>
        <v>0</v>
      </c>
      <c r="DG19" s="68">
        <f t="shared" si="38"/>
        <v>0</v>
      </c>
      <c r="DH19" s="65" t="s">
        <v>411</v>
      </c>
      <c r="DI19" s="30">
        <v>1</v>
      </c>
      <c r="DJ19" s="65" t="s">
        <v>477</v>
      </c>
      <c r="DK19" s="118">
        <v>1</v>
      </c>
      <c r="DL19" s="65"/>
      <c r="DM19" s="30" t="str">
        <f t="shared" si="41"/>
        <v/>
      </c>
      <c r="DN19" s="65" t="s">
        <v>242</v>
      </c>
      <c r="DO19" s="30">
        <f t="shared" si="42"/>
        <v>1</v>
      </c>
      <c r="DP19" s="65"/>
      <c r="DQ19" s="30" t="str">
        <f t="shared" si="43"/>
        <v/>
      </c>
      <c r="DR19" s="65"/>
      <c r="DS19" s="30" t="str">
        <f t="shared" si="44"/>
        <v/>
      </c>
      <c r="DT19" s="65" t="s">
        <v>245</v>
      </c>
      <c r="DU19" s="30">
        <f t="shared" si="45"/>
        <v>1</v>
      </c>
      <c r="DV19" s="65"/>
      <c r="DW19" s="30" t="str">
        <f t="shared" si="46"/>
        <v/>
      </c>
      <c r="DX19" s="65" t="s">
        <v>247</v>
      </c>
      <c r="DY19" s="30">
        <f t="shared" si="47"/>
        <v>1</v>
      </c>
      <c r="DZ19" s="65" t="s">
        <v>431</v>
      </c>
      <c r="EA19" s="30">
        <v>1</v>
      </c>
      <c r="EB19" s="68">
        <f t="shared" si="49"/>
        <v>6</v>
      </c>
      <c r="EC19" s="65"/>
      <c r="ED19" s="30" t="str">
        <f t="shared" si="75"/>
        <v/>
      </c>
      <c r="EE19" s="65" t="s">
        <v>419</v>
      </c>
      <c r="EF19" s="30">
        <v>1</v>
      </c>
      <c r="EG19" s="65"/>
      <c r="EH19" s="30" t="str">
        <f t="shared" si="52"/>
        <v/>
      </c>
      <c r="EI19" s="68">
        <f t="shared" si="76"/>
        <v>1</v>
      </c>
      <c r="EJ19" s="45">
        <v>-1</v>
      </c>
      <c r="EK19" s="130" t="s">
        <v>641</v>
      </c>
    </row>
    <row r="20" spans="1:141" s="31" customFormat="1" ht="27" x14ac:dyDescent="0.25">
      <c r="A20" s="63"/>
      <c r="B20" s="132" t="s">
        <v>82</v>
      </c>
      <c r="C20" s="29">
        <f t="shared" si="0"/>
        <v>6</v>
      </c>
      <c r="D20" s="37"/>
      <c r="E20" s="30">
        <f t="shared" si="53"/>
        <v>6</v>
      </c>
      <c r="F20" s="37" t="str">
        <f t="shared" si="54"/>
        <v xml:space="preserve"> - ,  -   - </v>
      </c>
      <c r="G20" s="30">
        <f t="shared" si="55"/>
        <v>0</v>
      </c>
      <c r="H20" s="37"/>
      <c r="I20" s="30">
        <f t="shared" si="2"/>
        <v>0</v>
      </c>
      <c r="J20" s="96" t="s">
        <v>612</v>
      </c>
      <c r="K20" s="30">
        <f t="shared" si="56"/>
        <v>0</v>
      </c>
      <c r="L20" s="96" t="s">
        <v>797</v>
      </c>
      <c r="M20" s="30">
        <f t="shared" si="4"/>
        <v>0</v>
      </c>
      <c r="N20" s="65" t="s">
        <v>825</v>
      </c>
      <c r="O20" s="30">
        <f t="shared" si="57"/>
        <v>0</v>
      </c>
      <c r="P20" s="96"/>
      <c r="Q20" s="30">
        <f t="shared" si="6"/>
        <v>0</v>
      </c>
      <c r="R20" s="96"/>
      <c r="S20" s="30" t="str">
        <f t="shared" si="7"/>
        <v/>
      </c>
      <c r="T20" s="96" t="s">
        <v>826</v>
      </c>
      <c r="U20" s="30">
        <f t="shared" si="8"/>
        <v>0</v>
      </c>
      <c r="V20" s="37"/>
      <c r="W20" s="30">
        <f t="shared" si="9"/>
        <v>1</v>
      </c>
      <c r="X20" s="37" t="s">
        <v>827</v>
      </c>
      <c r="Y20" s="30">
        <f t="shared" si="91"/>
        <v>0</v>
      </c>
      <c r="Z20" s="37" t="s">
        <v>319</v>
      </c>
      <c r="AA20" s="30">
        <f t="shared" ref="AA20" si="195">IF(ISBLANK(Z20),"",IF(Z20=Z$4,AA$4,0))</f>
        <v>0</v>
      </c>
      <c r="AB20" s="37" t="s">
        <v>314</v>
      </c>
      <c r="AC20" s="30">
        <f t="shared" ref="AC20" si="196">IF(ISBLANK(AB20),"",IF(AB20=AB$4,AC$4,0))</f>
        <v>1</v>
      </c>
      <c r="AD20" s="37" t="s">
        <v>549</v>
      </c>
      <c r="AE20" s="30">
        <f t="shared" ref="AE20" si="197">IF(ISBLANK(AD20),"",IF(AD20=AD$4,AE$4,0))</f>
        <v>0</v>
      </c>
      <c r="AF20" s="37"/>
      <c r="AG20" s="30" t="str">
        <f t="shared" ref="AG20" si="198">IF(ISBLANK(AF20),"",IF(AF20=AF$4,AG$4,0))</f>
        <v/>
      </c>
      <c r="AH20" s="37" t="s">
        <v>437</v>
      </c>
      <c r="AI20" s="30">
        <f t="shared" ref="AI20" si="199">IF(ISBLANK(AH20),"",IF(AH20=AH$4,AI$4,0))</f>
        <v>0</v>
      </c>
      <c r="AJ20" s="37" t="s">
        <v>828</v>
      </c>
      <c r="AK20" s="30">
        <f t="shared" ref="AK20" si="200">IF(ISBLANK(AJ20),"",IF(AJ20=AJ$4,AK$4,0))</f>
        <v>0</v>
      </c>
      <c r="AL20" s="37" t="s">
        <v>322</v>
      </c>
      <c r="AM20" s="30">
        <f t="shared" ref="AM20" si="201">IF(ISBLANK(AL20),"",IF(AL20=AL$4,AM$4,0))</f>
        <v>1</v>
      </c>
      <c r="AN20" s="37"/>
      <c r="AO20" s="30" t="str">
        <f t="shared" ref="AO20" si="202">IF(ISBLANK(AN20),"",IF(AN20=AN$4,AO$4,0))</f>
        <v/>
      </c>
      <c r="AP20" s="37" t="s">
        <v>829</v>
      </c>
      <c r="AQ20" s="30">
        <f t="shared" si="65"/>
        <v>0</v>
      </c>
      <c r="AR20" s="68">
        <f t="shared" si="66"/>
        <v>2</v>
      </c>
      <c r="AS20" s="37" t="s">
        <v>325</v>
      </c>
      <c r="AT20" s="30">
        <f t="shared" si="10"/>
        <v>1</v>
      </c>
      <c r="AU20" s="37" t="s">
        <v>830</v>
      </c>
      <c r="AV20" s="93">
        <v>1</v>
      </c>
      <c r="AW20" s="37" t="s">
        <v>831</v>
      </c>
      <c r="AX20" s="30">
        <f t="shared" si="12"/>
        <v>0</v>
      </c>
      <c r="AY20" s="37" t="s">
        <v>328</v>
      </c>
      <c r="AZ20" s="30">
        <f t="shared" si="13"/>
        <v>1</v>
      </c>
      <c r="BA20" s="37"/>
      <c r="BB20" s="30" t="str">
        <f t="shared" si="14"/>
        <v/>
      </c>
      <c r="BC20" s="37" t="s">
        <v>832</v>
      </c>
      <c r="BD20" s="30">
        <f t="shared" si="15"/>
        <v>0</v>
      </c>
      <c r="BE20" s="37" t="s">
        <v>325</v>
      </c>
      <c r="BF20" s="30">
        <f t="shared" si="16"/>
        <v>0</v>
      </c>
      <c r="BG20" s="37"/>
      <c r="BH20" s="30" t="str">
        <f t="shared" si="17"/>
        <v/>
      </c>
      <c r="BI20" s="37" t="s">
        <v>833</v>
      </c>
      <c r="BJ20" s="118">
        <v>1</v>
      </c>
      <c r="BK20" s="37"/>
      <c r="BL20" s="30" t="str">
        <f t="shared" si="19"/>
        <v/>
      </c>
      <c r="BM20" s="68">
        <f t="shared" si="20"/>
        <v>4</v>
      </c>
      <c r="BN20" s="37"/>
      <c r="BO20" s="30" t="str">
        <f t="shared" si="21"/>
        <v/>
      </c>
      <c r="BP20" s="37"/>
      <c r="BQ20" s="30" t="str">
        <f t="shared" si="22"/>
        <v/>
      </c>
      <c r="BR20" s="37"/>
      <c r="BS20" s="30" t="str">
        <f t="shared" si="23"/>
        <v/>
      </c>
      <c r="BT20" s="37"/>
      <c r="BU20" s="30" t="str">
        <f t="shared" si="24"/>
        <v/>
      </c>
      <c r="BV20" s="37"/>
      <c r="BW20" s="30" t="str">
        <f t="shared" si="25"/>
        <v/>
      </c>
      <c r="BX20" s="68" t="str">
        <f t="shared" si="26"/>
        <v/>
      </c>
      <c r="BY20" s="96"/>
      <c r="BZ20" s="123"/>
      <c r="CA20" s="106" t="str">
        <f t="shared" si="67"/>
        <v/>
      </c>
      <c r="CB20" s="96"/>
      <c r="CC20" s="123"/>
      <c r="CD20" s="106" t="str">
        <f t="shared" si="68"/>
        <v/>
      </c>
      <c r="CE20" s="96"/>
      <c r="CF20" s="123"/>
      <c r="CG20" s="106" t="str">
        <f t="shared" si="69"/>
        <v/>
      </c>
      <c r="CH20" s="106" t="str">
        <f t="shared" si="70"/>
        <v/>
      </c>
      <c r="CI20" s="124" t="str">
        <f t="shared" si="71"/>
        <v/>
      </c>
      <c r="CJ20" s="37" t="s">
        <v>602</v>
      </c>
      <c r="CK20" s="106">
        <f t="shared" si="72"/>
        <v>0</v>
      </c>
      <c r="CL20" s="37" t="s">
        <v>834</v>
      </c>
      <c r="CM20" s="106">
        <f t="shared" si="28"/>
        <v>0</v>
      </c>
      <c r="CN20" s="37" t="s">
        <v>835</v>
      </c>
      <c r="CO20" s="106">
        <f t="shared" si="29"/>
        <v>0</v>
      </c>
      <c r="CP20" s="37"/>
      <c r="CQ20" s="106" t="str">
        <f t="shared" si="30"/>
        <v/>
      </c>
      <c r="CR20" s="37" t="s">
        <v>836</v>
      </c>
      <c r="CS20" s="106">
        <f t="shared" si="31"/>
        <v>0</v>
      </c>
      <c r="CT20" s="37" t="s">
        <v>837</v>
      </c>
      <c r="CU20" s="106">
        <f t="shared" si="32"/>
        <v>0</v>
      </c>
      <c r="CV20" s="37"/>
      <c r="CW20" s="106" t="str">
        <f t="shared" si="33"/>
        <v/>
      </c>
      <c r="CX20" s="37" t="s">
        <v>801</v>
      </c>
      <c r="CY20" s="106">
        <f t="shared" si="34"/>
        <v>0</v>
      </c>
      <c r="CZ20" s="68">
        <f t="shared" si="73"/>
        <v>0</v>
      </c>
      <c r="DA20" s="37"/>
      <c r="DB20" s="30" t="str">
        <f t="shared" si="74"/>
        <v/>
      </c>
      <c r="DC20" s="37"/>
      <c r="DD20" s="30" t="str">
        <f t="shared" si="36"/>
        <v/>
      </c>
      <c r="DE20" s="37"/>
      <c r="DF20" s="30" t="str">
        <f t="shared" si="37"/>
        <v/>
      </c>
      <c r="DG20" s="68" t="str">
        <f t="shared" si="38"/>
        <v/>
      </c>
      <c r="DH20" s="65"/>
      <c r="DI20" s="30" t="str">
        <f t="shared" si="39"/>
        <v/>
      </c>
      <c r="DJ20" s="65" t="s">
        <v>839</v>
      </c>
      <c r="DK20" s="30">
        <f t="shared" si="40"/>
        <v>0</v>
      </c>
      <c r="DL20" s="65" t="s">
        <v>838</v>
      </c>
      <c r="DM20" s="30">
        <f t="shared" si="41"/>
        <v>0</v>
      </c>
      <c r="DN20" s="65"/>
      <c r="DO20" s="30" t="str">
        <f t="shared" si="42"/>
        <v/>
      </c>
      <c r="DP20" s="65"/>
      <c r="DQ20" s="30" t="str">
        <f t="shared" si="43"/>
        <v/>
      </c>
      <c r="DR20" s="65"/>
      <c r="DS20" s="30" t="str">
        <f t="shared" si="44"/>
        <v/>
      </c>
      <c r="DT20" s="65" t="s">
        <v>637</v>
      </c>
      <c r="DU20" s="118">
        <v>1</v>
      </c>
      <c r="DV20" s="65"/>
      <c r="DW20" s="30" t="str">
        <f t="shared" si="46"/>
        <v/>
      </c>
      <c r="DX20" s="65" t="s">
        <v>840</v>
      </c>
      <c r="DY20" s="30">
        <f t="shared" si="47"/>
        <v>0</v>
      </c>
      <c r="DZ20" s="65"/>
      <c r="EA20" s="30" t="str">
        <f t="shared" si="48"/>
        <v/>
      </c>
      <c r="EB20" s="68">
        <f t="shared" si="49"/>
        <v>1</v>
      </c>
      <c r="EC20" s="65"/>
      <c r="ED20" s="30" t="str">
        <f t="shared" si="75"/>
        <v/>
      </c>
      <c r="EE20" s="65" t="s">
        <v>841</v>
      </c>
      <c r="EF20" s="30">
        <f t="shared" si="51"/>
        <v>0</v>
      </c>
      <c r="EG20" s="65"/>
      <c r="EH20" s="30" t="str">
        <f t="shared" si="52"/>
        <v/>
      </c>
      <c r="EI20" s="68">
        <f t="shared" si="76"/>
        <v>0</v>
      </c>
      <c r="EJ20" s="45">
        <v>-1</v>
      </c>
      <c r="EK20" s="130" t="s">
        <v>641</v>
      </c>
    </row>
    <row r="21" spans="1:141" s="31" customFormat="1" ht="36" x14ac:dyDescent="0.25">
      <c r="A21" s="63"/>
      <c r="B21" s="132" t="s">
        <v>66</v>
      </c>
      <c r="C21" s="29">
        <f t="shared" si="0"/>
        <v>14</v>
      </c>
      <c r="D21" s="37"/>
      <c r="E21" s="30">
        <f t="shared" si="53"/>
        <v>11</v>
      </c>
      <c r="F21" s="37" t="str">
        <f t="shared" si="54"/>
        <v xml:space="preserve"> - ,  -   - </v>
      </c>
      <c r="G21" s="30">
        <f t="shared" si="55"/>
        <v>0</v>
      </c>
      <c r="H21" s="37"/>
      <c r="I21" s="30">
        <f t="shared" si="2"/>
        <v>0</v>
      </c>
      <c r="J21" s="96"/>
      <c r="K21" s="30" t="str">
        <f t="shared" si="56"/>
        <v/>
      </c>
      <c r="L21" s="120" t="s">
        <v>638</v>
      </c>
      <c r="M21" s="30">
        <f t="shared" si="4"/>
        <v>0</v>
      </c>
      <c r="N21" s="65"/>
      <c r="O21" s="30" t="str">
        <f t="shared" si="57"/>
        <v/>
      </c>
      <c r="P21" s="96"/>
      <c r="Q21" s="30">
        <f t="shared" si="6"/>
        <v>0</v>
      </c>
      <c r="R21" s="96"/>
      <c r="S21" s="30" t="str">
        <f t="shared" si="7"/>
        <v/>
      </c>
      <c r="T21" s="120" t="s">
        <v>639</v>
      </c>
      <c r="U21" s="30">
        <f t="shared" si="8"/>
        <v>0</v>
      </c>
      <c r="V21" s="37"/>
      <c r="W21" s="30">
        <f t="shared" si="9"/>
        <v>4</v>
      </c>
      <c r="X21" s="116" t="s">
        <v>390</v>
      </c>
      <c r="Y21" s="118">
        <v>1</v>
      </c>
      <c r="Z21" s="116" t="s">
        <v>633</v>
      </c>
      <c r="AA21" s="30">
        <f t="shared" ref="AA21" si="203">IF(ISBLANK(Z21),"",IF(Z21=Z$4,AA$4,0))</f>
        <v>0</v>
      </c>
      <c r="AB21" s="116" t="s">
        <v>314</v>
      </c>
      <c r="AC21" s="30">
        <f t="shared" ref="AC21" si="204">IF(ISBLANK(AB21),"",IF(AB21=AB$4,AC$4,0))</f>
        <v>1</v>
      </c>
      <c r="AD21" s="116" t="s">
        <v>634</v>
      </c>
      <c r="AE21" s="30">
        <f t="shared" ref="AE21" si="205">IF(ISBLANK(AD21),"",IF(AD21=AD$4,AE$4,0))</f>
        <v>0</v>
      </c>
      <c r="AF21" s="37"/>
      <c r="AG21" s="30" t="str">
        <f t="shared" ref="AG21" si="206">IF(ISBLANK(AF21),"",IF(AF21=AF$4,AG$4,0))</f>
        <v/>
      </c>
      <c r="AH21" s="116" t="s">
        <v>319</v>
      </c>
      <c r="AI21" s="30">
        <f t="shared" ref="AI21" si="207">IF(ISBLANK(AH21),"",IF(AH21=AH$4,AI$4,0))</f>
        <v>1</v>
      </c>
      <c r="AJ21" s="116" t="s">
        <v>321</v>
      </c>
      <c r="AK21" s="30">
        <f t="shared" ref="AK21" si="208">IF(ISBLANK(AJ21),"",IF(AJ21=AJ$4,AK$4,0))</f>
        <v>1</v>
      </c>
      <c r="AL21" s="116" t="s">
        <v>322</v>
      </c>
      <c r="AM21" s="30">
        <f t="shared" ref="AM21" si="209">IF(ISBLANK(AL21),"",IF(AL21=AL$4,AM$4,0))</f>
        <v>1</v>
      </c>
      <c r="AN21" s="116" t="s">
        <v>323</v>
      </c>
      <c r="AO21" s="30">
        <f t="shared" ref="AO21" si="210">IF(ISBLANK(AN21),"",IF(AN21=AN$4,AO$4,0))</f>
        <v>1</v>
      </c>
      <c r="AP21" s="116" t="s">
        <v>324</v>
      </c>
      <c r="AQ21" s="30">
        <f t="shared" si="65"/>
        <v>1</v>
      </c>
      <c r="AR21" s="68">
        <f t="shared" si="66"/>
        <v>7</v>
      </c>
      <c r="AS21" s="37"/>
      <c r="AT21" s="30" t="str">
        <f t="shared" si="10"/>
        <v/>
      </c>
      <c r="AU21" s="37"/>
      <c r="AV21" s="30" t="str">
        <f t="shared" si="11"/>
        <v/>
      </c>
      <c r="AW21" s="37"/>
      <c r="AX21" s="30" t="str">
        <f t="shared" si="12"/>
        <v/>
      </c>
      <c r="AY21" s="116" t="s">
        <v>328</v>
      </c>
      <c r="AZ21" s="30">
        <f t="shared" si="13"/>
        <v>1</v>
      </c>
      <c r="BA21" s="116" t="s">
        <v>635</v>
      </c>
      <c r="BB21" s="30">
        <f t="shared" si="14"/>
        <v>0</v>
      </c>
      <c r="BC21" s="37"/>
      <c r="BD21" s="30" t="str">
        <f t="shared" si="15"/>
        <v/>
      </c>
      <c r="BE21" s="37"/>
      <c r="BF21" s="30" t="str">
        <f t="shared" si="16"/>
        <v/>
      </c>
      <c r="BG21" s="37"/>
      <c r="BH21" s="30" t="str">
        <f t="shared" si="17"/>
        <v/>
      </c>
      <c r="BI21" s="116" t="s">
        <v>338</v>
      </c>
      <c r="BJ21" s="30">
        <f t="shared" si="18"/>
        <v>1</v>
      </c>
      <c r="BK21" s="37"/>
      <c r="BL21" s="30" t="str">
        <f t="shared" si="19"/>
        <v/>
      </c>
      <c r="BM21" s="68">
        <f t="shared" si="20"/>
        <v>2</v>
      </c>
      <c r="BN21" s="116" t="s">
        <v>342</v>
      </c>
      <c r="BO21" s="93">
        <v>1</v>
      </c>
      <c r="BP21" s="37"/>
      <c r="BQ21" s="30" t="str">
        <f t="shared" si="22"/>
        <v/>
      </c>
      <c r="BR21" s="37"/>
      <c r="BS21" s="30" t="str">
        <f t="shared" si="23"/>
        <v/>
      </c>
      <c r="BT21" s="37"/>
      <c r="BU21" s="30" t="str">
        <f t="shared" si="24"/>
        <v/>
      </c>
      <c r="BV21" s="116" t="s">
        <v>347</v>
      </c>
      <c r="BW21" s="30">
        <f t="shared" si="25"/>
        <v>1</v>
      </c>
      <c r="BX21" s="68">
        <f t="shared" si="26"/>
        <v>2</v>
      </c>
      <c r="BY21" s="96"/>
      <c r="BZ21" s="123"/>
      <c r="CA21" s="106" t="str">
        <f t="shared" si="67"/>
        <v/>
      </c>
      <c r="CB21" s="96"/>
      <c r="CC21" s="123"/>
      <c r="CD21" s="106" t="str">
        <f t="shared" si="68"/>
        <v/>
      </c>
      <c r="CE21" s="96"/>
      <c r="CF21" s="123"/>
      <c r="CG21" s="106" t="str">
        <f t="shared" si="69"/>
        <v/>
      </c>
      <c r="CH21" s="106" t="str">
        <f t="shared" si="70"/>
        <v/>
      </c>
      <c r="CI21" s="124" t="str">
        <f t="shared" si="71"/>
        <v/>
      </c>
      <c r="CJ21" s="37"/>
      <c r="CK21" s="106" t="str">
        <f t="shared" si="72"/>
        <v/>
      </c>
      <c r="CL21" s="37"/>
      <c r="CM21" s="106" t="str">
        <f t="shared" si="28"/>
        <v/>
      </c>
      <c r="CN21" s="37"/>
      <c r="CO21" s="106" t="str">
        <f t="shared" si="29"/>
        <v/>
      </c>
      <c r="CP21" s="37"/>
      <c r="CQ21" s="106" t="str">
        <f t="shared" si="30"/>
        <v/>
      </c>
      <c r="CR21" s="37"/>
      <c r="CS21" s="106" t="str">
        <f t="shared" si="31"/>
        <v/>
      </c>
      <c r="CT21" s="37"/>
      <c r="CU21" s="106" t="str">
        <f t="shared" si="32"/>
        <v/>
      </c>
      <c r="CV21" s="37"/>
      <c r="CW21" s="106" t="str">
        <f t="shared" si="33"/>
        <v/>
      </c>
      <c r="CX21" s="37"/>
      <c r="CY21" s="106" t="str">
        <f t="shared" si="34"/>
        <v/>
      </c>
      <c r="CZ21" s="68" t="str">
        <f t="shared" si="73"/>
        <v/>
      </c>
      <c r="DA21" s="37"/>
      <c r="DB21" s="30" t="str">
        <f t="shared" si="74"/>
        <v/>
      </c>
      <c r="DC21" s="37"/>
      <c r="DD21" s="30" t="str">
        <f t="shared" si="36"/>
        <v/>
      </c>
      <c r="DE21" s="37"/>
      <c r="DF21" s="30" t="str">
        <f t="shared" si="37"/>
        <v/>
      </c>
      <c r="DG21" s="68" t="str">
        <f t="shared" si="38"/>
        <v/>
      </c>
      <c r="DH21" s="65"/>
      <c r="DI21" s="30" t="str">
        <f t="shared" si="39"/>
        <v/>
      </c>
      <c r="DJ21" s="117" t="s">
        <v>240</v>
      </c>
      <c r="DK21" s="30">
        <f t="shared" si="40"/>
        <v>1</v>
      </c>
      <c r="DL21" s="65"/>
      <c r="DM21" s="30" t="str">
        <f t="shared" si="41"/>
        <v/>
      </c>
      <c r="DN21" s="65"/>
      <c r="DO21" s="30" t="str">
        <f t="shared" si="42"/>
        <v/>
      </c>
      <c r="DP21" s="117" t="s">
        <v>636</v>
      </c>
      <c r="DQ21" s="30">
        <v>1</v>
      </c>
      <c r="DR21" s="65"/>
      <c r="DS21" s="30" t="str">
        <f t="shared" si="44"/>
        <v/>
      </c>
      <c r="DT21" s="117" t="s">
        <v>637</v>
      </c>
      <c r="DU21" s="118">
        <v>1</v>
      </c>
      <c r="DV21" s="65"/>
      <c r="DW21" s="30" t="str">
        <f t="shared" si="46"/>
        <v/>
      </c>
      <c r="DX21" s="65"/>
      <c r="DY21" s="30" t="str">
        <f t="shared" si="47"/>
        <v/>
      </c>
      <c r="DZ21" s="65"/>
      <c r="EA21" s="30" t="str">
        <f t="shared" si="48"/>
        <v/>
      </c>
      <c r="EB21" s="68">
        <f t="shared" si="49"/>
        <v>3</v>
      </c>
      <c r="EC21" s="65"/>
      <c r="ED21" s="30" t="str">
        <f t="shared" si="75"/>
        <v/>
      </c>
      <c r="EE21" s="117" t="s">
        <v>249</v>
      </c>
      <c r="EF21" s="30">
        <f t="shared" si="51"/>
        <v>1</v>
      </c>
      <c r="EG21" s="65"/>
      <c r="EH21" s="30" t="str">
        <f t="shared" si="52"/>
        <v/>
      </c>
      <c r="EI21" s="68">
        <f t="shared" si="76"/>
        <v>1</v>
      </c>
      <c r="EJ21" s="45">
        <v>-1</v>
      </c>
      <c r="EK21" s="130" t="s">
        <v>641</v>
      </c>
    </row>
    <row r="22" spans="1:141" s="31" customFormat="1" ht="33.75" x14ac:dyDescent="0.25">
      <c r="A22" s="63"/>
      <c r="B22" s="132" t="s">
        <v>101</v>
      </c>
      <c r="C22" s="29">
        <f t="shared" si="0"/>
        <v>8</v>
      </c>
      <c r="D22" s="37"/>
      <c r="E22" s="30">
        <f t="shared" si="53"/>
        <v>5</v>
      </c>
      <c r="F22" s="37" t="str">
        <f t="shared" si="54"/>
        <v xml:space="preserve"> - ,  -   - </v>
      </c>
      <c r="G22" s="30">
        <f t="shared" si="55"/>
        <v>0</v>
      </c>
      <c r="H22" s="37"/>
      <c r="I22" s="30">
        <f t="shared" si="2"/>
        <v>0</v>
      </c>
      <c r="J22" s="96"/>
      <c r="K22" s="30" t="str">
        <f t="shared" si="56"/>
        <v/>
      </c>
      <c r="L22" s="120" t="s">
        <v>857</v>
      </c>
      <c r="M22" s="30">
        <f t="shared" si="4"/>
        <v>0</v>
      </c>
      <c r="N22" s="65"/>
      <c r="O22" s="30" t="str">
        <f t="shared" si="57"/>
        <v/>
      </c>
      <c r="P22" s="96"/>
      <c r="Q22" s="30">
        <f t="shared" si="6"/>
        <v>0</v>
      </c>
      <c r="R22" s="96"/>
      <c r="S22" s="30" t="str">
        <f t="shared" si="7"/>
        <v/>
      </c>
      <c r="T22" s="120" t="s">
        <v>384</v>
      </c>
      <c r="U22" s="30">
        <f t="shared" si="8"/>
        <v>3</v>
      </c>
      <c r="V22" s="37"/>
      <c r="W22" s="30">
        <f t="shared" si="9"/>
        <v>0</v>
      </c>
      <c r="X22" s="116" t="s">
        <v>842</v>
      </c>
      <c r="Y22" s="30">
        <f t="shared" si="91"/>
        <v>0</v>
      </c>
      <c r="Z22" s="116" t="s">
        <v>852</v>
      </c>
      <c r="AA22" s="30">
        <f t="shared" ref="AA22" si="211">IF(ISBLANK(Z22),"",IF(Z22=Z$4,AA$4,0))</f>
        <v>0</v>
      </c>
      <c r="AB22" s="116" t="s">
        <v>314</v>
      </c>
      <c r="AC22" s="30">
        <f t="shared" ref="AC22" si="212">IF(ISBLANK(AB22),"",IF(AB22=AB$4,AC$4,0))</f>
        <v>1</v>
      </c>
      <c r="AD22" s="116" t="s">
        <v>843</v>
      </c>
      <c r="AE22" s="30">
        <f t="shared" ref="AE22" si="213">IF(ISBLANK(AD22),"",IF(AD22=AD$4,AE$4,0))</f>
        <v>0</v>
      </c>
      <c r="AF22" s="116" t="s">
        <v>460</v>
      </c>
      <c r="AG22" s="30">
        <f t="shared" ref="AG22" si="214">IF(ISBLANK(AF22),"",IF(AF22=AF$4,AG$4,0))</f>
        <v>0</v>
      </c>
      <c r="AH22" s="116" t="s">
        <v>844</v>
      </c>
      <c r="AI22" s="30">
        <f t="shared" ref="AI22" si="215">IF(ISBLANK(AH22),"",IF(AH22=AH$4,AI$4,0))</f>
        <v>0</v>
      </c>
      <c r="AJ22" s="116" t="s">
        <v>845</v>
      </c>
      <c r="AK22" s="30">
        <f t="shared" ref="AK22" si="216">IF(ISBLANK(AJ22),"",IF(AJ22=AJ$4,AK$4,0))</f>
        <v>0</v>
      </c>
      <c r="AL22" s="116" t="s">
        <v>322</v>
      </c>
      <c r="AM22" s="30">
        <f t="shared" ref="AM22" si="217">IF(ISBLANK(AL22),"",IF(AL22=AL$4,AM$4,0))</f>
        <v>1</v>
      </c>
      <c r="AN22" s="116" t="s">
        <v>323</v>
      </c>
      <c r="AO22" s="30">
        <f t="shared" ref="AO22" si="218">IF(ISBLANK(AN22),"",IF(AN22=AN$4,AO$4,0))</f>
        <v>1</v>
      </c>
      <c r="AP22" s="116" t="s">
        <v>846</v>
      </c>
      <c r="AQ22" s="30">
        <f t="shared" si="65"/>
        <v>0</v>
      </c>
      <c r="AR22" s="68">
        <f t="shared" si="66"/>
        <v>3</v>
      </c>
      <c r="AS22" s="37"/>
      <c r="AT22" s="30" t="str">
        <f t="shared" si="10"/>
        <v/>
      </c>
      <c r="AU22" s="116" t="s">
        <v>847</v>
      </c>
      <c r="AV22" s="30">
        <f t="shared" si="11"/>
        <v>0</v>
      </c>
      <c r="AW22" s="116" t="s">
        <v>848</v>
      </c>
      <c r="AX22" s="30">
        <f t="shared" si="12"/>
        <v>0</v>
      </c>
      <c r="AY22" s="116" t="s">
        <v>328</v>
      </c>
      <c r="AZ22" s="93">
        <v>1</v>
      </c>
      <c r="BA22" s="37"/>
      <c r="BB22" s="30" t="str">
        <f t="shared" si="14"/>
        <v/>
      </c>
      <c r="BC22" s="116" t="s">
        <v>849</v>
      </c>
      <c r="BD22" s="30">
        <f t="shared" si="15"/>
        <v>0</v>
      </c>
      <c r="BE22" s="37"/>
      <c r="BF22" s="30" t="str">
        <f t="shared" si="16"/>
        <v/>
      </c>
      <c r="BG22" s="37"/>
      <c r="BH22" s="30" t="str">
        <f t="shared" si="17"/>
        <v/>
      </c>
      <c r="BI22" s="116" t="s">
        <v>769</v>
      </c>
      <c r="BJ22" s="30">
        <v>1</v>
      </c>
      <c r="BK22" s="116" t="s">
        <v>850</v>
      </c>
      <c r="BL22" s="30">
        <f t="shared" si="19"/>
        <v>0</v>
      </c>
      <c r="BM22" s="68">
        <f t="shared" si="20"/>
        <v>2</v>
      </c>
      <c r="BN22" s="37"/>
      <c r="BO22" s="30" t="str">
        <f t="shared" si="21"/>
        <v/>
      </c>
      <c r="BP22" s="116" t="s">
        <v>851</v>
      </c>
      <c r="BQ22" s="30">
        <f t="shared" si="22"/>
        <v>0</v>
      </c>
      <c r="BR22" s="116" t="s">
        <v>853</v>
      </c>
      <c r="BS22" s="30">
        <f t="shared" si="23"/>
        <v>0</v>
      </c>
      <c r="BT22" s="37"/>
      <c r="BU22" s="30" t="str">
        <f t="shared" si="24"/>
        <v/>
      </c>
      <c r="BV22" s="37"/>
      <c r="BW22" s="30" t="str">
        <f t="shared" si="25"/>
        <v/>
      </c>
      <c r="BX22" s="68">
        <f t="shared" si="26"/>
        <v>0</v>
      </c>
      <c r="BY22" s="96"/>
      <c r="BZ22" s="123"/>
      <c r="CA22" s="106" t="str">
        <f t="shared" si="67"/>
        <v/>
      </c>
      <c r="CB22" s="96"/>
      <c r="CC22" s="123"/>
      <c r="CD22" s="106" t="str">
        <f t="shared" si="68"/>
        <v/>
      </c>
      <c r="CE22" s="96"/>
      <c r="CF22" s="123"/>
      <c r="CG22" s="106" t="str">
        <f t="shared" si="69"/>
        <v/>
      </c>
      <c r="CH22" s="106" t="str">
        <f t="shared" si="70"/>
        <v/>
      </c>
      <c r="CI22" s="124" t="str">
        <f t="shared" si="71"/>
        <v/>
      </c>
      <c r="CJ22" s="116" t="s">
        <v>602</v>
      </c>
      <c r="CK22" s="106">
        <f t="shared" si="72"/>
        <v>0</v>
      </c>
      <c r="CL22" s="116" t="s">
        <v>854</v>
      </c>
      <c r="CM22" s="106">
        <f t="shared" si="28"/>
        <v>0</v>
      </c>
      <c r="CN22" s="37"/>
      <c r="CO22" s="106" t="str">
        <f t="shared" si="29"/>
        <v/>
      </c>
      <c r="CP22" s="116" t="s">
        <v>855</v>
      </c>
      <c r="CQ22" s="106">
        <f t="shared" si="30"/>
        <v>0</v>
      </c>
      <c r="CR22" s="116" t="s">
        <v>856</v>
      </c>
      <c r="CS22" s="106">
        <f t="shared" si="31"/>
        <v>0</v>
      </c>
      <c r="CT22" s="37"/>
      <c r="CU22" s="106" t="str">
        <f t="shared" si="32"/>
        <v/>
      </c>
      <c r="CV22" s="37"/>
      <c r="CW22" s="106" t="str">
        <f t="shared" si="33"/>
        <v/>
      </c>
      <c r="CX22" s="37"/>
      <c r="CY22" s="106" t="str">
        <f t="shared" si="34"/>
        <v/>
      </c>
      <c r="CZ22" s="68">
        <f t="shared" si="73"/>
        <v>0</v>
      </c>
      <c r="DA22" s="37"/>
      <c r="DB22" s="30" t="str">
        <f t="shared" si="74"/>
        <v/>
      </c>
      <c r="DC22" s="37"/>
      <c r="DD22" s="30" t="str">
        <f t="shared" si="36"/>
        <v/>
      </c>
      <c r="DE22" s="37"/>
      <c r="DF22" s="30" t="str">
        <f t="shared" si="37"/>
        <v/>
      </c>
      <c r="DG22" s="68" t="str">
        <f t="shared" si="38"/>
        <v/>
      </c>
      <c r="DH22" s="65"/>
      <c r="DI22" s="30" t="str">
        <f t="shared" si="39"/>
        <v/>
      </c>
      <c r="DJ22" s="65"/>
      <c r="DK22" s="30" t="str">
        <f t="shared" si="40"/>
        <v/>
      </c>
      <c r="DL22" s="65"/>
      <c r="DM22" s="30" t="str">
        <f t="shared" si="41"/>
        <v/>
      </c>
      <c r="DN22" s="65"/>
      <c r="DO22" s="30" t="str">
        <f t="shared" si="42"/>
        <v/>
      </c>
      <c r="DP22" s="65"/>
      <c r="DQ22" s="30" t="str">
        <f t="shared" si="43"/>
        <v/>
      </c>
      <c r="DR22" s="65"/>
      <c r="DS22" s="30" t="str">
        <f t="shared" si="44"/>
        <v/>
      </c>
      <c r="DT22" s="65"/>
      <c r="DU22" s="30" t="str">
        <f t="shared" si="45"/>
        <v/>
      </c>
      <c r="DV22" s="65"/>
      <c r="DW22" s="30" t="str">
        <f t="shared" si="46"/>
        <v/>
      </c>
      <c r="DX22" s="65"/>
      <c r="DY22" s="30" t="str">
        <f t="shared" si="47"/>
        <v/>
      </c>
      <c r="DZ22" s="65"/>
      <c r="EA22" s="30" t="str">
        <f t="shared" si="48"/>
        <v/>
      </c>
      <c r="EB22" s="68" t="str">
        <f t="shared" si="49"/>
        <v/>
      </c>
      <c r="EC22" s="65"/>
      <c r="ED22" s="30" t="str">
        <f t="shared" si="75"/>
        <v/>
      </c>
      <c r="EE22" s="65"/>
      <c r="EF22" s="30" t="str">
        <f t="shared" si="51"/>
        <v/>
      </c>
      <c r="EG22" s="65"/>
      <c r="EH22" s="30" t="str">
        <f t="shared" si="52"/>
        <v/>
      </c>
      <c r="EI22" s="68" t="str">
        <f t="shared" si="76"/>
        <v/>
      </c>
      <c r="EJ22" s="45"/>
      <c r="EK22" s="46"/>
    </row>
    <row r="23" spans="1:141" s="31" customFormat="1" ht="33.75" x14ac:dyDescent="0.25">
      <c r="A23" s="63"/>
      <c r="B23" s="132" t="s">
        <v>222</v>
      </c>
      <c r="C23" s="29">
        <f t="shared" si="0"/>
        <v>13</v>
      </c>
      <c r="D23" s="37"/>
      <c r="E23" s="30">
        <f t="shared" si="53"/>
        <v>8</v>
      </c>
      <c r="F23" s="37" t="str">
        <f t="shared" si="54"/>
        <v xml:space="preserve"> - ,  -   - </v>
      </c>
      <c r="G23" s="30">
        <f t="shared" si="55"/>
        <v>0</v>
      </c>
      <c r="H23" s="37"/>
      <c r="I23" s="30">
        <f t="shared" si="2"/>
        <v>0</v>
      </c>
      <c r="J23" s="96" t="s">
        <v>448</v>
      </c>
      <c r="K23" s="30">
        <f t="shared" si="56"/>
        <v>0</v>
      </c>
      <c r="L23" s="96" t="s">
        <v>468</v>
      </c>
      <c r="M23" s="30">
        <f t="shared" si="4"/>
        <v>0</v>
      </c>
      <c r="N23" s="65" t="s">
        <v>474</v>
      </c>
      <c r="O23" s="118">
        <v>1</v>
      </c>
      <c r="P23" s="96"/>
      <c r="Q23" s="30">
        <f t="shared" si="6"/>
        <v>0</v>
      </c>
      <c r="R23" s="96">
        <v>1844</v>
      </c>
      <c r="S23" s="30">
        <f t="shared" si="7"/>
        <v>0</v>
      </c>
      <c r="T23" s="96" t="s">
        <v>384</v>
      </c>
      <c r="U23" s="30">
        <f t="shared" si="8"/>
        <v>3</v>
      </c>
      <c r="V23" s="37"/>
      <c r="W23" s="30">
        <f t="shared" si="9"/>
        <v>1</v>
      </c>
      <c r="X23" s="37" t="s">
        <v>650</v>
      </c>
      <c r="Y23" s="30">
        <f t="shared" si="91"/>
        <v>0</v>
      </c>
      <c r="Z23" s="37" t="s">
        <v>651</v>
      </c>
      <c r="AA23" s="30">
        <f t="shared" ref="AA23" si="219">IF(ISBLANK(Z23),"",IF(Z23=Z$4,AA$4,0))</f>
        <v>0</v>
      </c>
      <c r="AB23" s="37" t="s">
        <v>652</v>
      </c>
      <c r="AC23" s="30">
        <f t="shared" ref="AC23" si="220">IF(ISBLANK(AB23),"",IF(AB23=AB$4,AC$4,0))</f>
        <v>0</v>
      </c>
      <c r="AD23" s="37" t="s">
        <v>653</v>
      </c>
      <c r="AE23" s="30">
        <f t="shared" ref="AE23" si="221">IF(ISBLANK(AD23),"",IF(AD23=AD$4,AE$4,0))</f>
        <v>0</v>
      </c>
      <c r="AF23" s="37" t="s">
        <v>317</v>
      </c>
      <c r="AG23" s="30">
        <f t="shared" ref="AG23" si="222">IF(ISBLANK(AF23),"",IF(AF23=AF$4,AG$4,0))</f>
        <v>1</v>
      </c>
      <c r="AH23" s="37" t="s">
        <v>654</v>
      </c>
      <c r="AI23" s="30">
        <f t="shared" ref="AI23" si="223">IF(ISBLANK(AH23),"",IF(AH23=AH$4,AI$4,0))</f>
        <v>0</v>
      </c>
      <c r="AJ23" s="37" t="s">
        <v>655</v>
      </c>
      <c r="AK23" s="30">
        <f t="shared" ref="AK23" si="224">IF(ISBLANK(AJ23),"",IF(AJ23=AJ$4,AK$4,0))</f>
        <v>0</v>
      </c>
      <c r="AL23" s="37" t="s">
        <v>322</v>
      </c>
      <c r="AM23" s="30">
        <f t="shared" ref="AM23" si="225">IF(ISBLANK(AL23),"",IF(AL23=AL$4,AM$4,0))</f>
        <v>1</v>
      </c>
      <c r="AN23" s="37" t="s">
        <v>323</v>
      </c>
      <c r="AO23" s="30">
        <f t="shared" ref="AO23" si="226">IF(ISBLANK(AN23),"",IF(AN23=AN$4,AO$4,0))</f>
        <v>1</v>
      </c>
      <c r="AP23" s="37" t="s">
        <v>656</v>
      </c>
      <c r="AQ23" s="30">
        <f t="shared" si="65"/>
        <v>0</v>
      </c>
      <c r="AR23" s="68">
        <f t="shared" si="66"/>
        <v>3</v>
      </c>
      <c r="AS23" s="37" t="s">
        <v>325</v>
      </c>
      <c r="AT23" s="30">
        <f t="shared" si="10"/>
        <v>1</v>
      </c>
      <c r="AU23" s="37"/>
      <c r="AV23" s="30" t="str">
        <f t="shared" si="11"/>
        <v/>
      </c>
      <c r="AW23" s="37" t="s">
        <v>657</v>
      </c>
      <c r="AX23" s="30">
        <f t="shared" si="12"/>
        <v>0</v>
      </c>
      <c r="AY23" s="37" t="s">
        <v>328</v>
      </c>
      <c r="AZ23" s="30">
        <f t="shared" si="13"/>
        <v>1</v>
      </c>
      <c r="BA23" s="37" t="s">
        <v>658</v>
      </c>
      <c r="BB23" s="30">
        <f t="shared" si="14"/>
        <v>0</v>
      </c>
      <c r="BC23" s="37" t="s">
        <v>331</v>
      </c>
      <c r="BD23" s="93">
        <v>1</v>
      </c>
      <c r="BE23" s="37"/>
      <c r="BF23" s="30" t="str">
        <f t="shared" si="16"/>
        <v/>
      </c>
      <c r="BG23" s="37" t="s">
        <v>659</v>
      </c>
      <c r="BH23" s="30">
        <f t="shared" si="17"/>
        <v>0</v>
      </c>
      <c r="BI23" s="37" t="s">
        <v>338</v>
      </c>
      <c r="BJ23" s="30">
        <f t="shared" si="18"/>
        <v>1</v>
      </c>
      <c r="BK23" s="37"/>
      <c r="BL23" s="30" t="str">
        <f t="shared" si="19"/>
        <v/>
      </c>
      <c r="BM23" s="68">
        <f t="shared" si="20"/>
        <v>4</v>
      </c>
      <c r="BN23" s="37" t="s">
        <v>660</v>
      </c>
      <c r="BO23" s="30">
        <f t="shared" si="21"/>
        <v>0</v>
      </c>
      <c r="BP23" s="37" t="s">
        <v>343</v>
      </c>
      <c r="BQ23" s="30">
        <f t="shared" si="22"/>
        <v>1</v>
      </c>
      <c r="BR23" s="37" t="s">
        <v>661</v>
      </c>
      <c r="BS23" s="30">
        <f t="shared" si="23"/>
        <v>0</v>
      </c>
      <c r="BT23" s="37"/>
      <c r="BU23" s="30" t="str">
        <f t="shared" si="24"/>
        <v/>
      </c>
      <c r="BV23" s="37"/>
      <c r="BW23" s="30" t="str">
        <f t="shared" si="25"/>
        <v/>
      </c>
      <c r="BX23" s="68">
        <f t="shared" si="26"/>
        <v>1</v>
      </c>
      <c r="BY23" s="96"/>
      <c r="BZ23" s="123"/>
      <c r="CA23" s="106" t="str">
        <f t="shared" si="67"/>
        <v/>
      </c>
      <c r="CB23" s="96"/>
      <c r="CC23" s="123"/>
      <c r="CD23" s="106" t="str">
        <f t="shared" si="68"/>
        <v/>
      </c>
      <c r="CE23" s="96"/>
      <c r="CF23" s="123"/>
      <c r="CG23" s="106" t="str">
        <f t="shared" si="69"/>
        <v/>
      </c>
      <c r="CH23" s="106" t="str">
        <f t="shared" si="70"/>
        <v/>
      </c>
      <c r="CI23" s="124" t="str">
        <f t="shared" si="71"/>
        <v/>
      </c>
      <c r="CJ23" s="37" t="s">
        <v>662</v>
      </c>
      <c r="CK23" s="106">
        <f t="shared" si="72"/>
        <v>0</v>
      </c>
      <c r="CL23" s="37" t="s">
        <v>663</v>
      </c>
      <c r="CM23" s="106">
        <f t="shared" si="28"/>
        <v>0</v>
      </c>
      <c r="CN23" s="37"/>
      <c r="CO23" s="106" t="str">
        <f t="shared" si="29"/>
        <v/>
      </c>
      <c r="CP23" s="37"/>
      <c r="CQ23" s="106" t="str">
        <f t="shared" si="30"/>
        <v/>
      </c>
      <c r="CR23" s="37" t="s">
        <v>664</v>
      </c>
      <c r="CS23" s="106">
        <f t="shared" si="31"/>
        <v>0</v>
      </c>
      <c r="CT23" s="37" t="s">
        <v>665</v>
      </c>
      <c r="CU23" s="106">
        <f t="shared" si="32"/>
        <v>0</v>
      </c>
      <c r="CV23" s="37" t="s">
        <v>666</v>
      </c>
      <c r="CW23" s="106">
        <f t="shared" si="33"/>
        <v>0</v>
      </c>
      <c r="CX23" s="37" t="s">
        <v>667</v>
      </c>
      <c r="CY23" s="106">
        <f t="shared" si="34"/>
        <v>0</v>
      </c>
      <c r="CZ23" s="68">
        <f t="shared" si="73"/>
        <v>0</v>
      </c>
      <c r="DA23" s="37" t="s">
        <v>668</v>
      </c>
      <c r="DB23" s="30">
        <f t="shared" si="74"/>
        <v>0</v>
      </c>
      <c r="DC23" s="37" t="s">
        <v>669</v>
      </c>
      <c r="DD23" s="30">
        <f t="shared" si="36"/>
        <v>0</v>
      </c>
      <c r="DE23" s="37" t="s">
        <v>670</v>
      </c>
      <c r="DF23" s="30">
        <f t="shared" si="37"/>
        <v>0</v>
      </c>
      <c r="DG23" s="68">
        <f t="shared" si="38"/>
        <v>0</v>
      </c>
      <c r="DH23" s="65"/>
      <c r="DI23" s="30" t="str">
        <f t="shared" si="39"/>
        <v/>
      </c>
      <c r="DJ23" s="65"/>
      <c r="DK23" s="30" t="str">
        <f t="shared" si="40"/>
        <v/>
      </c>
      <c r="DL23" s="65"/>
      <c r="DM23" s="30" t="str">
        <f t="shared" si="41"/>
        <v/>
      </c>
      <c r="DN23" s="65"/>
      <c r="DO23" s="30" t="str">
        <f t="shared" si="42"/>
        <v/>
      </c>
      <c r="DP23" s="65"/>
      <c r="DQ23" s="30" t="str">
        <f t="shared" si="43"/>
        <v/>
      </c>
      <c r="DR23" s="65"/>
      <c r="DS23" s="30" t="str">
        <f t="shared" si="44"/>
        <v/>
      </c>
      <c r="DT23" s="65" t="s">
        <v>671</v>
      </c>
      <c r="DU23" s="30">
        <f t="shared" si="45"/>
        <v>1</v>
      </c>
      <c r="DV23" s="65"/>
      <c r="DW23" s="30" t="str">
        <f t="shared" si="46"/>
        <v/>
      </c>
      <c r="DX23" s="65"/>
      <c r="DY23" s="30" t="str">
        <f t="shared" si="47"/>
        <v/>
      </c>
      <c r="DZ23" s="65"/>
      <c r="EA23" s="30" t="str">
        <f t="shared" si="48"/>
        <v/>
      </c>
      <c r="EB23" s="68">
        <f t="shared" si="49"/>
        <v>1</v>
      </c>
      <c r="EC23" s="65"/>
      <c r="ED23" s="30" t="str">
        <f t="shared" si="75"/>
        <v/>
      </c>
      <c r="EE23" s="65"/>
      <c r="EF23" s="30" t="str">
        <f t="shared" si="51"/>
        <v/>
      </c>
      <c r="EG23" s="65"/>
      <c r="EH23" s="30" t="str">
        <f t="shared" si="52"/>
        <v/>
      </c>
      <c r="EI23" s="68" t="str">
        <f t="shared" si="76"/>
        <v/>
      </c>
      <c r="EJ23" s="45"/>
      <c r="EK23" s="46"/>
    </row>
    <row r="24" spans="1:141" s="31" customFormat="1" ht="36" collapsed="1" x14ac:dyDescent="0.25">
      <c r="A24" s="63"/>
      <c r="B24" s="132" t="s">
        <v>225</v>
      </c>
      <c r="C24" s="29">
        <f t="shared" si="0"/>
        <v>9</v>
      </c>
      <c r="D24" s="37"/>
      <c r="E24" s="30">
        <f t="shared" si="53"/>
        <v>8</v>
      </c>
      <c r="F24" s="37" t="str">
        <f t="shared" si="54"/>
        <v xml:space="preserve"> - ,  -   - </v>
      </c>
      <c r="G24" s="30">
        <f t="shared" si="55"/>
        <v>0</v>
      </c>
      <c r="H24" s="37"/>
      <c r="I24" s="30">
        <f t="shared" si="2"/>
        <v>0</v>
      </c>
      <c r="J24" s="96"/>
      <c r="K24" s="30" t="str">
        <f t="shared" si="56"/>
        <v/>
      </c>
      <c r="L24" s="120" t="s">
        <v>456</v>
      </c>
      <c r="M24" s="30">
        <f t="shared" si="4"/>
        <v>0</v>
      </c>
      <c r="N24" s="65"/>
      <c r="O24" s="30" t="str">
        <f t="shared" si="57"/>
        <v/>
      </c>
      <c r="P24" s="96"/>
      <c r="Q24" s="30">
        <f t="shared" si="6"/>
        <v>0</v>
      </c>
      <c r="R24" s="96"/>
      <c r="S24" s="30" t="str">
        <f t="shared" si="7"/>
        <v/>
      </c>
      <c r="T24" s="96"/>
      <c r="U24" s="30" t="str">
        <f t="shared" si="8"/>
        <v/>
      </c>
      <c r="V24" s="37"/>
      <c r="W24" s="30">
        <f t="shared" si="9"/>
        <v>2</v>
      </c>
      <c r="X24" s="116" t="s">
        <v>405</v>
      </c>
      <c r="Y24" s="118">
        <v>1</v>
      </c>
      <c r="Z24" s="37"/>
      <c r="AA24" s="30" t="str">
        <f t="shared" ref="AA24" si="227">IF(ISBLANK(Z24),"",IF(Z24=Z$4,AA$4,0))</f>
        <v/>
      </c>
      <c r="AB24" s="116" t="s">
        <v>314</v>
      </c>
      <c r="AC24" s="30">
        <f t="shared" ref="AC24" si="228">IF(ISBLANK(AB24),"",IF(AB24=AB$4,AC$4,0))</f>
        <v>1</v>
      </c>
      <c r="AD24" s="37"/>
      <c r="AE24" s="30" t="str">
        <f t="shared" ref="AE24" si="229">IF(ISBLANK(AD24),"",IF(AD24=AD$4,AE$4,0))</f>
        <v/>
      </c>
      <c r="AF24" s="116" t="s">
        <v>317</v>
      </c>
      <c r="AG24" s="30">
        <f t="shared" ref="AG24" si="230">IF(ISBLANK(AF24),"",IF(AF24=AF$4,AG$4,0))</f>
        <v>1</v>
      </c>
      <c r="AH24" s="37"/>
      <c r="AI24" s="30" t="str">
        <f t="shared" ref="AI24" si="231">IF(ISBLANK(AH24),"",IF(AH24=AH$4,AI$4,0))</f>
        <v/>
      </c>
      <c r="AJ24" s="116" t="s">
        <v>406</v>
      </c>
      <c r="AK24" s="30">
        <f t="shared" ref="AK24" si="232">IF(ISBLANK(AJ24),"",IF(AJ24=AJ$4,AK$4,0))</f>
        <v>0</v>
      </c>
      <c r="AL24" s="116" t="s">
        <v>322</v>
      </c>
      <c r="AM24" s="30">
        <f t="shared" ref="AM24" si="233">IF(ISBLANK(AL24),"",IF(AL24=AL$4,AM$4,0))</f>
        <v>1</v>
      </c>
      <c r="AN24" s="116" t="s">
        <v>407</v>
      </c>
      <c r="AO24" s="30">
        <f t="shared" ref="AO24" si="234">IF(ISBLANK(AN24),"",IF(AN24=AN$4,AO$4,0))</f>
        <v>0</v>
      </c>
      <c r="AP24" s="116" t="s">
        <v>408</v>
      </c>
      <c r="AQ24" s="30">
        <f t="shared" si="65"/>
        <v>0</v>
      </c>
      <c r="AR24" s="68">
        <f t="shared" si="66"/>
        <v>4</v>
      </c>
      <c r="AS24" s="116" t="s">
        <v>325</v>
      </c>
      <c r="AT24" s="30">
        <f t="shared" si="10"/>
        <v>1</v>
      </c>
      <c r="AU24" s="116" t="s">
        <v>409</v>
      </c>
      <c r="AV24" s="30">
        <f t="shared" si="11"/>
        <v>0</v>
      </c>
      <c r="AW24" s="37"/>
      <c r="AX24" s="30" t="str">
        <f t="shared" si="12"/>
        <v/>
      </c>
      <c r="AY24" s="116" t="s">
        <v>328</v>
      </c>
      <c r="AZ24" s="30">
        <f t="shared" si="13"/>
        <v>1</v>
      </c>
      <c r="BA24" s="37"/>
      <c r="BB24" s="30" t="str">
        <f t="shared" si="14"/>
        <v/>
      </c>
      <c r="BC24" s="37"/>
      <c r="BD24" s="30" t="str">
        <f t="shared" si="15"/>
        <v/>
      </c>
      <c r="BE24" s="37"/>
      <c r="BF24" s="30" t="str">
        <f t="shared" si="16"/>
        <v/>
      </c>
      <c r="BG24" s="116" t="s">
        <v>336</v>
      </c>
      <c r="BH24" s="30">
        <f t="shared" si="17"/>
        <v>1</v>
      </c>
      <c r="BI24" s="37"/>
      <c r="BJ24" s="30" t="str">
        <f t="shared" si="18"/>
        <v/>
      </c>
      <c r="BK24" s="37"/>
      <c r="BL24" s="30" t="str">
        <f t="shared" si="19"/>
        <v/>
      </c>
      <c r="BM24" s="68">
        <f t="shared" si="20"/>
        <v>3</v>
      </c>
      <c r="BN24" s="37"/>
      <c r="BO24" s="30" t="str">
        <f t="shared" si="21"/>
        <v/>
      </c>
      <c r="BP24" s="116" t="s">
        <v>423</v>
      </c>
      <c r="BQ24" s="30">
        <f t="shared" si="22"/>
        <v>0</v>
      </c>
      <c r="BR24" s="116" t="s">
        <v>424</v>
      </c>
      <c r="BS24" s="30">
        <f t="shared" si="23"/>
        <v>0</v>
      </c>
      <c r="BT24" s="116" t="s">
        <v>410</v>
      </c>
      <c r="BU24" s="30">
        <f t="shared" si="24"/>
        <v>0</v>
      </c>
      <c r="BV24" s="116" t="s">
        <v>347</v>
      </c>
      <c r="BW24" s="30">
        <f t="shared" si="25"/>
        <v>1</v>
      </c>
      <c r="BX24" s="68">
        <f t="shared" si="26"/>
        <v>1</v>
      </c>
      <c r="BY24" s="96"/>
      <c r="BZ24" s="123"/>
      <c r="CA24" s="106" t="str">
        <f t="shared" si="67"/>
        <v/>
      </c>
      <c r="CB24" s="96"/>
      <c r="CC24" s="123"/>
      <c r="CD24" s="106" t="str">
        <f t="shared" si="68"/>
        <v/>
      </c>
      <c r="CE24" s="96"/>
      <c r="CF24" s="123"/>
      <c r="CG24" s="106" t="str">
        <f t="shared" si="69"/>
        <v/>
      </c>
      <c r="CH24" s="106" t="str">
        <f t="shared" si="70"/>
        <v/>
      </c>
      <c r="CI24" s="124" t="str">
        <f t="shared" si="71"/>
        <v/>
      </c>
      <c r="CJ24" s="116" t="s">
        <v>403</v>
      </c>
      <c r="CK24" s="106">
        <f t="shared" si="72"/>
        <v>0</v>
      </c>
      <c r="CL24" s="37"/>
      <c r="CM24" s="106" t="str">
        <f t="shared" si="28"/>
        <v/>
      </c>
      <c r="CN24" s="37"/>
      <c r="CO24" s="106" t="str">
        <f t="shared" si="29"/>
        <v/>
      </c>
      <c r="CP24" s="37"/>
      <c r="CQ24" s="106" t="str">
        <f t="shared" si="30"/>
        <v/>
      </c>
      <c r="CR24" s="116" t="s">
        <v>451</v>
      </c>
      <c r="CS24" s="106">
        <f t="shared" si="31"/>
        <v>0</v>
      </c>
      <c r="CT24" s="116" t="s">
        <v>452</v>
      </c>
      <c r="CU24" s="106">
        <f t="shared" si="32"/>
        <v>0</v>
      </c>
      <c r="CV24" s="37"/>
      <c r="CW24" s="106" t="str">
        <f t="shared" si="33"/>
        <v/>
      </c>
      <c r="CX24" s="116" t="s">
        <v>453</v>
      </c>
      <c r="CY24" s="106">
        <f t="shared" si="34"/>
        <v>0</v>
      </c>
      <c r="CZ24" s="68">
        <f t="shared" si="73"/>
        <v>0</v>
      </c>
      <c r="DA24" s="116" t="s">
        <v>460</v>
      </c>
      <c r="DB24" s="30">
        <f t="shared" si="74"/>
        <v>0</v>
      </c>
      <c r="DC24" s="116" t="s">
        <v>461</v>
      </c>
      <c r="DD24" s="30">
        <f t="shared" si="36"/>
        <v>0</v>
      </c>
      <c r="DE24" s="37"/>
      <c r="DF24" s="30" t="str">
        <f t="shared" si="37"/>
        <v/>
      </c>
      <c r="DG24" s="68">
        <f t="shared" si="38"/>
        <v>0</v>
      </c>
      <c r="DH24" s="65"/>
      <c r="DI24" s="30" t="str">
        <f t="shared" si="39"/>
        <v/>
      </c>
      <c r="DJ24" s="65"/>
      <c r="DK24" s="30" t="str">
        <f t="shared" si="40"/>
        <v/>
      </c>
      <c r="DL24" s="65"/>
      <c r="DM24" s="30" t="str">
        <f t="shared" si="41"/>
        <v/>
      </c>
      <c r="DN24" s="65" t="s">
        <v>673</v>
      </c>
      <c r="DO24" s="30">
        <f t="shared" si="42"/>
        <v>1</v>
      </c>
      <c r="DP24" s="65"/>
      <c r="DQ24" s="30" t="str">
        <f t="shared" si="43"/>
        <v/>
      </c>
      <c r="DR24" s="65"/>
      <c r="DS24" s="30" t="str">
        <f t="shared" si="44"/>
        <v/>
      </c>
      <c r="DT24" s="65"/>
      <c r="DU24" s="30" t="str">
        <f t="shared" si="45"/>
        <v/>
      </c>
      <c r="DV24" s="65"/>
      <c r="DW24" s="30" t="str">
        <f t="shared" si="46"/>
        <v/>
      </c>
      <c r="DX24" s="65"/>
      <c r="DY24" s="30" t="str">
        <f t="shared" si="47"/>
        <v/>
      </c>
      <c r="DZ24" s="65" t="s">
        <v>674</v>
      </c>
      <c r="EA24" s="30">
        <f t="shared" si="48"/>
        <v>0</v>
      </c>
      <c r="EB24" s="68">
        <f t="shared" si="49"/>
        <v>1</v>
      </c>
      <c r="EC24" s="65"/>
      <c r="ED24" s="30" t="str">
        <f t="shared" si="75"/>
        <v/>
      </c>
      <c r="EE24" s="65" t="s">
        <v>672</v>
      </c>
      <c r="EF24" s="30">
        <v>1</v>
      </c>
      <c r="EG24" s="65"/>
      <c r="EH24" s="30" t="str">
        <f t="shared" si="52"/>
        <v/>
      </c>
      <c r="EI24" s="68">
        <f t="shared" si="76"/>
        <v>1</v>
      </c>
      <c r="EJ24" s="45">
        <v>-1</v>
      </c>
      <c r="EK24" s="89" t="s">
        <v>158</v>
      </c>
    </row>
    <row r="25" spans="1:141" s="31" customFormat="1" ht="36" collapsed="1" x14ac:dyDescent="0.25">
      <c r="A25" s="63"/>
      <c r="B25" s="132" t="s">
        <v>89</v>
      </c>
      <c r="C25" s="29">
        <f t="shared" si="0"/>
        <v>27</v>
      </c>
      <c r="D25" s="37"/>
      <c r="E25" s="30">
        <f t="shared" si="53"/>
        <v>8</v>
      </c>
      <c r="F25" s="37" t="str">
        <f t="shared" si="54"/>
        <v xml:space="preserve">клоун - 3, былина - 4  - </v>
      </c>
      <c r="G25" s="30">
        <f t="shared" si="55"/>
        <v>4</v>
      </c>
      <c r="H25" s="37"/>
      <c r="I25" s="30">
        <f t="shared" si="2"/>
        <v>0</v>
      </c>
      <c r="J25" s="96"/>
      <c r="K25" s="30" t="str">
        <f t="shared" si="56"/>
        <v/>
      </c>
      <c r="L25" s="96"/>
      <c r="M25" s="30" t="str">
        <f t="shared" si="4"/>
        <v/>
      </c>
      <c r="N25" s="65"/>
      <c r="O25" s="30" t="str">
        <f t="shared" si="57"/>
        <v/>
      </c>
      <c r="P25" s="96"/>
      <c r="Q25" s="30">
        <f t="shared" si="6"/>
        <v>0</v>
      </c>
      <c r="R25" s="96"/>
      <c r="S25" s="30" t="str">
        <f t="shared" si="7"/>
        <v/>
      </c>
      <c r="T25" s="96" t="s">
        <v>384</v>
      </c>
      <c r="U25" s="30">
        <f t="shared" si="8"/>
        <v>3</v>
      </c>
      <c r="V25" s="37" t="s">
        <v>730</v>
      </c>
      <c r="W25" s="30">
        <f t="shared" si="9"/>
        <v>13</v>
      </c>
      <c r="X25" s="37" t="s">
        <v>390</v>
      </c>
      <c r="Y25" s="118">
        <v>1</v>
      </c>
      <c r="Z25" s="37"/>
      <c r="AA25" s="30" t="str">
        <f t="shared" ref="AA25" si="235">IF(ISBLANK(Z25),"",IF(Z25=Z$4,AA$4,0))</f>
        <v/>
      </c>
      <c r="AB25" s="37" t="s">
        <v>314</v>
      </c>
      <c r="AC25" s="30">
        <f t="shared" ref="AC25" si="236">IF(ISBLANK(AB25),"",IF(AB25=AB$4,AC$4,0))</f>
        <v>1</v>
      </c>
      <c r="AD25" s="37" t="s">
        <v>549</v>
      </c>
      <c r="AE25" s="30">
        <f t="shared" ref="AE25" si="237">IF(ISBLANK(AD25),"",IF(AD25=AD$4,AE$4,0))</f>
        <v>0</v>
      </c>
      <c r="AF25" s="37" t="s">
        <v>317</v>
      </c>
      <c r="AG25" s="30">
        <f t="shared" ref="AG25" si="238">IF(ISBLANK(AF25),"",IF(AF25=AF$4,AG$4,0))</f>
        <v>1</v>
      </c>
      <c r="AH25" s="37"/>
      <c r="AI25" s="30" t="str">
        <f t="shared" ref="AI25" si="239">IF(ISBLANK(AH25),"",IF(AH25=AH$4,AI$4,0))</f>
        <v/>
      </c>
      <c r="AJ25" s="37" t="s">
        <v>722</v>
      </c>
      <c r="AK25" s="30">
        <f t="shared" ref="AK25" si="240">IF(ISBLANK(AJ25),"",IF(AJ25=AJ$4,AK$4,0))</f>
        <v>0</v>
      </c>
      <c r="AL25" s="37" t="s">
        <v>322</v>
      </c>
      <c r="AM25" s="30">
        <f t="shared" ref="AM25" si="241">IF(ISBLANK(AL25),"",IF(AL25=AL$4,AM$4,0))</f>
        <v>1</v>
      </c>
      <c r="AN25" s="37" t="s">
        <v>323</v>
      </c>
      <c r="AO25" s="30">
        <f t="shared" ref="AO25" si="242">IF(ISBLANK(AN25),"",IF(AN25=AN$4,AO$4,0))</f>
        <v>1</v>
      </c>
      <c r="AP25" s="37" t="s">
        <v>408</v>
      </c>
      <c r="AQ25" s="30">
        <f t="shared" si="65"/>
        <v>0</v>
      </c>
      <c r="AR25" s="68">
        <f t="shared" si="66"/>
        <v>5</v>
      </c>
      <c r="AS25" s="37" t="s">
        <v>723</v>
      </c>
      <c r="AT25" s="30">
        <f t="shared" si="10"/>
        <v>0</v>
      </c>
      <c r="AU25" s="37"/>
      <c r="AV25" s="30" t="str">
        <f t="shared" si="11"/>
        <v/>
      </c>
      <c r="AW25" s="37"/>
      <c r="AX25" s="30" t="str">
        <f t="shared" si="12"/>
        <v/>
      </c>
      <c r="AY25" s="37" t="s">
        <v>328</v>
      </c>
      <c r="AZ25" s="30">
        <f t="shared" si="13"/>
        <v>1</v>
      </c>
      <c r="BA25" s="37"/>
      <c r="BB25" s="30" t="str">
        <f t="shared" si="14"/>
        <v/>
      </c>
      <c r="BC25" s="37" t="s">
        <v>463</v>
      </c>
      <c r="BD25" s="30">
        <f t="shared" si="15"/>
        <v>0</v>
      </c>
      <c r="BE25" s="37"/>
      <c r="BF25" s="30" t="str">
        <f t="shared" si="16"/>
        <v/>
      </c>
      <c r="BG25" s="37"/>
      <c r="BH25" s="30" t="str">
        <f t="shared" si="17"/>
        <v/>
      </c>
      <c r="BI25" s="37" t="s">
        <v>760</v>
      </c>
      <c r="BJ25" s="118">
        <v>1</v>
      </c>
      <c r="BK25" s="37"/>
      <c r="BL25" s="30" t="str">
        <f t="shared" si="19"/>
        <v/>
      </c>
      <c r="BM25" s="68">
        <f t="shared" si="20"/>
        <v>2</v>
      </c>
      <c r="BN25" s="37"/>
      <c r="BO25" s="30" t="str">
        <f t="shared" si="21"/>
        <v/>
      </c>
      <c r="BP25" s="37" t="s">
        <v>724</v>
      </c>
      <c r="BQ25" s="30">
        <f t="shared" si="22"/>
        <v>0</v>
      </c>
      <c r="BR25" s="37"/>
      <c r="BS25" s="30" t="str">
        <f t="shared" si="23"/>
        <v/>
      </c>
      <c r="BT25" s="37" t="s">
        <v>346</v>
      </c>
      <c r="BU25" s="93">
        <v>1</v>
      </c>
      <c r="BV25" s="37"/>
      <c r="BW25" s="30" t="str">
        <f t="shared" si="25"/>
        <v/>
      </c>
      <c r="BX25" s="68">
        <f t="shared" si="26"/>
        <v>1</v>
      </c>
      <c r="BY25" s="96" t="s">
        <v>372</v>
      </c>
      <c r="BZ25" s="123">
        <v>3</v>
      </c>
      <c r="CA25" s="106">
        <f t="shared" si="67"/>
        <v>2</v>
      </c>
      <c r="CB25" s="96" t="s">
        <v>373</v>
      </c>
      <c r="CC25" s="123">
        <v>4</v>
      </c>
      <c r="CD25" s="106">
        <f t="shared" si="68"/>
        <v>2</v>
      </c>
      <c r="CE25" s="96"/>
      <c r="CF25" s="123"/>
      <c r="CG25" s="106" t="str">
        <f t="shared" si="69"/>
        <v/>
      </c>
      <c r="CH25" s="106" t="str">
        <f t="shared" si="70"/>
        <v/>
      </c>
      <c r="CI25" s="124">
        <f t="shared" si="71"/>
        <v>4</v>
      </c>
      <c r="CJ25" s="117" t="s">
        <v>725</v>
      </c>
      <c r="CK25" s="106">
        <f t="shared" si="72"/>
        <v>0</v>
      </c>
      <c r="CL25" s="37" t="s">
        <v>762</v>
      </c>
      <c r="CM25" s="106">
        <f t="shared" si="28"/>
        <v>0</v>
      </c>
      <c r="CN25" s="37"/>
      <c r="CO25" s="106" t="str">
        <f t="shared" si="29"/>
        <v/>
      </c>
      <c r="CP25" s="37"/>
      <c r="CQ25" s="106" t="str">
        <f t="shared" si="30"/>
        <v/>
      </c>
      <c r="CR25" s="37" t="s">
        <v>761</v>
      </c>
      <c r="CS25" s="106">
        <f t="shared" si="31"/>
        <v>0</v>
      </c>
      <c r="CT25" s="37"/>
      <c r="CU25" s="106" t="str">
        <f t="shared" si="32"/>
        <v/>
      </c>
      <c r="CV25" s="37"/>
      <c r="CW25" s="106" t="str">
        <f t="shared" si="33"/>
        <v/>
      </c>
      <c r="CX25" s="37"/>
      <c r="CY25" s="106" t="str">
        <f t="shared" si="34"/>
        <v/>
      </c>
      <c r="CZ25" s="68">
        <f t="shared" si="73"/>
        <v>0</v>
      </c>
      <c r="DA25" s="116" t="s">
        <v>726</v>
      </c>
      <c r="DB25" s="30">
        <f t="shared" si="74"/>
        <v>0</v>
      </c>
      <c r="DC25" s="116" t="s">
        <v>727</v>
      </c>
      <c r="DD25" s="30">
        <f t="shared" si="36"/>
        <v>0</v>
      </c>
      <c r="DE25" s="37"/>
      <c r="DF25" s="30" t="str">
        <f t="shared" si="37"/>
        <v/>
      </c>
      <c r="DG25" s="68">
        <f t="shared" si="38"/>
        <v>0</v>
      </c>
      <c r="DH25" s="117" t="s">
        <v>239</v>
      </c>
      <c r="DI25" s="30">
        <f t="shared" si="39"/>
        <v>1</v>
      </c>
      <c r="DJ25" s="117" t="s">
        <v>240</v>
      </c>
      <c r="DK25" s="30">
        <f t="shared" si="40"/>
        <v>1</v>
      </c>
      <c r="DL25" s="117" t="s">
        <v>241</v>
      </c>
      <c r="DM25" s="30">
        <f t="shared" si="41"/>
        <v>1</v>
      </c>
      <c r="DN25" s="117" t="s">
        <v>242</v>
      </c>
      <c r="DO25" s="30">
        <f t="shared" si="42"/>
        <v>1</v>
      </c>
      <c r="DP25" s="117" t="s">
        <v>243</v>
      </c>
      <c r="DQ25" s="30">
        <f t="shared" si="43"/>
        <v>1</v>
      </c>
      <c r="DR25" s="117" t="s">
        <v>728</v>
      </c>
      <c r="DS25" s="118">
        <v>1</v>
      </c>
      <c r="DT25" s="117" t="s">
        <v>245</v>
      </c>
      <c r="DU25" s="30">
        <f t="shared" si="45"/>
        <v>1</v>
      </c>
      <c r="DV25" s="117" t="s">
        <v>246</v>
      </c>
      <c r="DW25" s="30">
        <f t="shared" si="46"/>
        <v>1</v>
      </c>
      <c r="DX25" s="117" t="s">
        <v>598</v>
      </c>
      <c r="DY25" s="118">
        <v>1</v>
      </c>
      <c r="DZ25" s="117" t="s">
        <v>248</v>
      </c>
      <c r="EA25" s="30">
        <f t="shared" si="48"/>
        <v>1</v>
      </c>
      <c r="EB25" s="68">
        <f t="shared" si="49"/>
        <v>10</v>
      </c>
      <c r="EC25" s="117" t="s">
        <v>238</v>
      </c>
      <c r="ED25" s="30">
        <f t="shared" si="75"/>
        <v>1</v>
      </c>
      <c r="EE25" s="117" t="s">
        <v>729</v>
      </c>
      <c r="EF25" s="118">
        <v>1</v>
      </c>
      <c r="EG25" s="117" t="s">
        <v>250</v>
      </c>
      <c r="EH25" s="30">
        <f t="shared" si="52"/>
        <v>1</v>
      </c>
      <c r="EI25" s="68">
        <f t="shared" si="76"/>
        <v>3</v>
      </c>
      <c r="EJ25" s="45">
        <v>-1</v>
      </c>
      <c r="EK25" s="130" t="s">
        <v>643</v>
      </c>
    </row>
    <row r="26" spans="1:141" s="31" customFormat="1" ht="54" x14ac:dyDescent="0.25">
      <c r="A26" s="63"/>
      <c r="B26" s="132" t="s">
        <v>204</v>
      </c>
      <c r="C26" s="29">
        <f t="shared" si="0"/>
        <v>51</v>
      </c>
      <c r="D26" s="37"/>
      <c r="E26" s="30">
        <f t="shared" si="53"/>
        <v>19</v>
      </c>
      <c r="F26" s="37" t="str">
        <f t="shared" si="54"/>
        <v>клоун - 4, былина - 4 индейка - 4</v>
      </c>
      <c r="G26" s="30">
        <f t="shared" si="55"/>
        <v>6</v>
      </c>
      <c r="H26" s="37"/>
      <c r="I26" s="30">
        <f t="shared" si="2"/>
        <v>3</v>
      </c>
      <c r="J26" s="116" t="s">
        <v>858</v>
      </c>
      <c r="K26" s="30">
        <v>3</v>
      </c>
      <c r="L26" s="65" t="s">
        <v>859</v>
      </c>
      <c r="M26" s="30">
        <v>3</v>
      </c>
      <c r="N26" s="116" t="s">
        <v>860</v>
      </c>
      <c r="O26" s="30">
        <f t="shared" si="57"/>
        <v>0</v>
      </c>
      <c r="P26" s="96"/>
      <c r="Q26" s="30">
        <f t="shared" si="6"/>
        <v>2</v>
      </c>
      <c r="R26" s="120">
        <v>2013</v>
      </c>
      <c r="S26" s="30">
        <f t="shared" si="7"/>
        <v>0</v>
      </c>
      <c r="T26" s="120" t="s">
        <v>384</v>
      </c>
      <c r="U26" s="30">
        <f t="shared" si="8"/>
        <v>3</v>
      </c>
      <c r="V26" s="116" t="s">
        <v>529</v>
      </c>
      <c r="W26" s="30">
        <f t="shared" si="9"/>
        <v>13</v>
      </c>
      <c r="X26" s="116" t="s">
        <v>380</v>
      </c>
      <c r="Y26" s="30">
        <f t="shared" si="91"/>
        <v>1</v>
      </c>
      <c r="Z26" s="116" t="s">
        <v>312</v>
      </c>
      <c r="AA26" s="30">
        <f t="shared" ref="AA26" si="243">IF(ISBLANK(Z26),"",IF(Z26=Z$4,AA$4,0))</f>
        <v>1</v>
      </c>
      <c r="AB26" s="116" t="s">
        <v>314</v>
      </c>
      <c r="AC26" s="30">
        <f t="shared" ref="AC26" si="244">IF(ISBLANK(AB26),"",IF(AB26=AB$4,AC$4,0))</f>
        <v>1</v>
      </c>
      <c r="AD26" s="116" t="s">
        <v>862</v>
      </c>
      <c r="AE26" s="30">
        <v>1</v>
      </c>
      <c r="AF26" s="116" t="s">
        <v>317</v>
      </c>
      <c r="AG26" s="30">
        <f t="shared" ref="AG26" si="245">IF(ISBLANK(AF26),"",IF(AF26=AF$4,AG$4,0))</f>
        <v>1</v>
      </c>
      <c r="AH26" s="116" t="s">
        <v>319</v>
      </c>
      <c r="AI26" s="30">
        <f t="shared" ref="AI26" si="246">IF(ISBLANK(AH26),"",IF(AH26=AH$4,AI$4,0))</f>
        <v>1</v>
      </c>
      <c r="AJ26" s="116" t="s">
        <v>321</v>
      </c>
      <c r="AK26" s="30">
        <f t="shared" ref="AK26" si="247">IF(ISBLANK(AJ26),"",IF(AJ26=AJ$4,AK$4,0))</f>
        <v>1</v>
      </c>
      <c r="AL26" s="116" t="s">
        <v>322</v>
      </c>
      <c r="AM26" s="30">
        <f t="shared" ref="AM26" si="248">IF(ISBLANK(AL26),"",IF(AL26=AL$4,AM$4,0))</f>
        <v>1</v>
      </c>
      <c r="AN26" s="116" t="s">
        <v>323</v>
      </c>
      <c r="AO26" s="30">
        <f t="shared" ref="AO26" si="249">IF(ISBLANK(AN26),"",IF(AN26=AN$4,AO$4,0))</f>
        <v>1</v>
      </c>
      <c r="AP26" s="116" t="s">
        <v>324</v>
      </c>
      <c r="AQ26" s="30">
        <f t="shared" si="65"/>
        <v>1</v>
      </c>
      <c r="AR26" s="68">
        <f t="shared" si="66"/>
        <v>10</v>
      </c>
      <c r="AS26" s="116" t="s">
        <v>325</v>
      </c>
      <c r="AT26" s="30">
        <f t="shared" si="10"/>
        <v>1</v>
      </c>
      <c r="AU26" s="116" t="s">
        <v>863</v>
      </c>
      <c r="AV26" s="30">
        <f t="shared" si="11"/>
        <v>0</v>
      </c>
      <c r="AW26" s="116" t="s">
        <v>864</v>
      </c>
      <c r="AX26" s="30">
        <f t="shared" si="12"/>
        <v>0</v>
      </c>
      <c r="AY26" s="116" t="s">
        <v>328</v>
      </c>
      <c r="AZ26" s="30">
        <f t="shared" si="13"/>
        <v>1</v>
      </c>
      <c r="BA26" s="116" t="s">
        <v>865</v>
      </c>
      <c r="BB26" s="30">
        <f t="shared" si="14"/>
        <v>0</v>
      </c>
      <c r="BC26" s="116" t="s">
        <v>331</v>
      </c>
      <c r="BD26" s="30">
        <f t="shared" si="15"/>
        <v>1</v>
      </c>
      <c r="BE26" s="116" t="s">
        <v>866</v>
      </c>
      <c r="BF26" s="30">
        <f t="shared" si="16"/>
        <v>0</v>
      </c>
      <c r="BG26" s="116" t="s">
        <v>867</v>
      </c>
      <c r="BH26" s="30">
        <f t="shared" si="17"/>
        <v>0</v>
      </c>
      <c r="BI26" s="116" t="s">
        <v>760</v>
      </c>
      <c r="BJ26" s="118">
        <v>1</v>
      </c>
      <c r="BK26" s="116" t="s">
        <v>339</v>
      </c>
      <c r="BL26" s="30">
        <f t="shared" si="19"/>
        <v>1</v>
      </c>
      <c r="BM26" s="68">
        <f t="shared" si="20"/>
        <v>5</v>
      </c>
      <c r="BN26" s="116" t="s">
        <v>342</v>
      </c>
      <c r="BO26" s="30">
        <f t="shared" si="21"/>
        <v>1</v>
      </c>
      <c r="BP26" s="116" t="s">
        <v>343</v>
      </c>
      <c r="BQ26" s="30">
        <f t="shared" si="22"/>
        <v>1</v>
      </c>
      <c r="BR26" s="116" t="s">
        <v>344</v>
      </c>
      <c r="BS26" s="93">
        <v>1</v>
      </c>
      <c r="BT26" s="116" t="s">
        <v>868</v>
      </c>
      <c r="BU26" s="30">
        <f t="shared" si="24"/>
        <v>0</v>
      </c>
      <c r="BV26" s="116" t="s">
        <v>347</v>
      </c>
      <c r="BW26" s="30">
        <f t="shared" si="25"/>
        <v>1</v>
      </c>
      <c r="BX26" s="68">
        <f t="shared" si="26"/>
        <v>4</v>
      </c>
      <c r="BY26" s="96" t="s">
        <v>372</v>
      </c>
      <c r="BZ26" s="123">
        <v>4</v>
      </c>
      <c r="CA26" s="106">
        <f t="shared" si="67"/>
        <v>2</v>
      </c>
      <c r="CB26" s="96" t="s">
        <v>373</v>
      </c>
      <c r="CC26" s="123">
        <v>4</v>
      </c>
      <c r="CD26" s="106">
        <f t="shared" si="68"/>
        <v>2</v>
      </c>
      <c r="CE26" s="96" t="s">
        <v>374</v>
      </c>
      <c r="CF26" s="123">
        <v>4</v>
      </c>
      <c r="CG26" s="106">
        <f t="shared" si="69"/>
        <v>2</v>
      </c>
      <c r="CH26" s="106">
        <f t="shared" si="70"/>
        <v>12</v>
      </c>
      <c r="CI26" s="124">
        <f t="shared" si="71"/>
        <v>6</v>
      </c>
      <c r="CJ26" s="116" t="s">
        <v>403</v>
      </c>
      <c r="CK26" s="106">
        <f t="shared" si="72"/>
        <v>0</v>
      </c>
      <c r="CL26" s="116" t="s">
        <v>869</v>
      </c>
      <c r="CM26" s="106">
        <f t="shared" si="28"/>
        <v>0</v>
      </c>
      <c r="CN26" s="116" t="s">
        <v>870</v>
      </c>
      <c r="CO26" s="106">
        <v>1</v>
      </c>
      <c r="CP26" s="116" t="s">
        <v>871</v>
      </c>
      <c r="CQ26" s="106">
        <v>1</v>
      </c>
      <c r="CR26" s="116" t="s">
        <v>872</v>
      </c>
      <c r="CS26" s="106">
        <f t="shared" si="31"/>
        <v>0</v>
      </c>
      <c r="CT26" s="116" t="s">
        <v>873</v>
      </c>
      <c r="CU26" s="106">
        <f t="shared" si="32"/>
        <v>0</v>
      </c>
      <c r="CV26" s="116" t="s">
        <v>874</v>
      </c>
      <c r="CW26" s="106">
        <f t="shared" si="33"/>
        <v>0</v>
      </c>
      <c r="CX26" s="116" t="s">
        <v>875</v>
      </c>
      <c r="CY26" s="106">
        <v>1</v>
      </c>
      <c r="CZ26" s="68">
        <f t="shared" si="73"/>
        <v>3</v>
      </c>
      <c r="DA26" s="116" t="s">
        <v>876</v>
      </c>
      <c r="DB26" s="30">
        <f t="shared" si="74"/>
        <v>0</v>
      </c>
      <c r="DC26" s="116" t="s">
        <v>498</v>
      </c>
      <c r="DD26" s="30">
        <f t="shared" si="36"/>
        <v>2</v>
      </c>
      <c r="DE26" s="116" t="s">
        <v>877</v>
      </c>
      <c r="DF26" s="30">
        <f t="shared" si="37"/>
        <v>0</v>
      </c>
      <c r="DG26" s="68">
        <f t="shared" si="38"/>
        <v>2</v>
      </c>
      <c r="DH26" s="117" t="s">
        <v>411</v>
      </c>
      <c r="DI26" s="30">
        <v>1</v>
      </c>
      <c r="DJ26" s="117" t="s">
        <v>240</v>
      </c>
      <c r="DK26" s="30">
        <f t="shared" si="40"/>
        <v>1</v>
      </c>
      <c r="DL26" s="117" t="s">
        <v>457</v>
      </c>
      <c r="DM26" s="30">
        <v>1</v>
      </c>
      <c r="DN26" s="117" t="s">
        <v>242</v>
      </c>
      <c r="DO26" s="30">
        <f t="shared" si="42"/>
        <v>1</v>
      </c>
      <c r="DP26" s="117" t="s">
        <v>415</v>
      </c>
      <c r="DQ26" s="30">
        <v>1</v>
      </c>
      <c r="DR26" s="117" t="s">
        <v>466</v>
      </c>
      <c r="DS26" s="30">
        <v>1</v>
      </c>
      <c r="DT26" s="117" t="s">
        <v>245</v>
      </c>
      <c r="DU26" s="30">
        <f t="shared" si="45"/>
        <v>1</v>
      </c>
      <c r="DV26" s="117" t="s">
        <v>429</v>
      </c>
      <c r="DW26" s="30">
        <v>1</v>
      </c>
      <c r="DX26" s="117" t="s">
        <v>430</v>
      </c>
      <c r="DY26" s="30">
        <v>1</v>
      </c>
      <c r="DZ26" s="117" t="s">
        <v>431</v>
      </c>
      <c r="EA26" s="30">
        <v>1</v>
      </c>
      <c r="EB26" s="68">
        <f t="shared" si="49"/>
        <v>10</v>
      </c>
      <c r="EC26" s="117" t="s">
        <v>238</v>
      </c>
      <c r="ED26" s="30">
        <f t="shared" si="75"/>
        <v>1</v>
      </c>
      <c r="EE26" s="117" t="s">
        <v>419</v>
      </c>
      <c r="EF26" s="30">
        <v>1</v>
      </c>
      <c r="EG26" s="117" t="s">
        <v>250</v>
      </c>
      <c r="EH26" s="30">
        <f t="shared" si="52"/>
        <v>1</v>
      </c>
      <c r="EI26" s="68">
        <f t="shared" si="76"/>
        <v>3</v>
      </c>
      <c r="EJ26" s="45">
        <v>-1</v>
      </c>
      <c r="EK26" s="130" t="s">
        <v>878</v>
      </c>
    </row>
    <row r="27" spans="1:141" s="31" customFormat="1" ht="22.5" x14ac:dyDescent="0.25">
      <c r="A27" s="63"/>
      <c r="B27" s="132" t="s">
        <v>111</v>
      </c>
      <c r="C27" s="29">
        <f t="shared" si="0"/>
        <v>7</v>
      </c>
      <c r="D27" s="37"/>
      <c r="E27" s="30">
        <f t="shared" si="53"/>
        <v>7</v>
      </c>
      <c r="F27" s="37" t="str">
        <f t="shared" si="54"/>
        <v xml:space="preserve"> - ,  -   - </v>
      </c>
      <c r="G27" s="30">
        <f t="shared" si="55"/>
        <v>0</v>
      </c>
      <c r="H27" s="37"/>
      <c r="I27" s="30">
        <f t="shared" si="2"/>
        <v>0</v>
      </c>
      <c r="J27" s="96"/>
      <c r="K27" s="30" t="str">
        <f t="shared" si="56"/>
        <v/>
      </c>
      <c r="L27" s="96"/>
      <c r="M27" s="30" t="str">
        <f t="shared" si="4"/>
        <v/>
      </c>
      <c r="N27" s="116" t="s">
        <v>861</v>
      </c>
      <c r="O27" s="30">
        <f t="shared" si="57"/>
        <v>0</v>
      </c>
      <c r="P27" s="96"/>
      <c r="Q27" s="30">
        <f t="shared" si="6"/>
        <v>0</v>
      </c>
      <c r="R27" s="96"/>
      <c r="S27" s="30" t="str">
        <f t="shared" si="7"/>
        <v/>
      </c>
      <c r="T27" s="96"/>
      <c r="U27" s="30" t="str">
        <f t="shared" si="8"/>
        <v/>
      </c>
      <c r="V27" s="37"/>
      <c r="W27" s="30">
        <f t="shared" si="9"/>
        <v>0</v>
      </c>
      <c r="X27" s="37" t="s">
        <v>390</v>
      </c>
      <c r="Y27" s="118">
        <v>1</v>
      </c>
      <c r="Z27" s="37"/>
      <c r="AA27" s="30" t="str">
        <f t="shared" ref="AA27" si="250">IF(ISBLANK(Z27),"",IF(Z27=Z$4,AA$4,0))</f>
        <v/>
      </c>
      <c r="AB27" s="37"/>
      <c r="AC27" s="30" t="str">
        <f t="shared" ref="AC27" si="251">IF(ISBLANK(AB27),"",IF(AB27=AB$4,AC$4,0))</f>
        <v/>
      </c>
      <c r="AD27" s="37"/>
      <c r="AE27" s="30" t="str">
        <f t="shared" ref="AE27" si="252">IF(ISBLANK(AD27),"",IF(AD27=AD$4,AE$4,0))</f>
        <v/>
      </c>
      <c r="AF27" s="37"/>
      <c r="AG27" s="30" t="str">
        <f t="shared" ref="AG27" si="253">IF(ISBLANK(AF27),"",IF(AF27=AF$4,AG$4,0))</f>
        <v/>
      </c>
      <c r="AH27" s="37" t="s">
        <v>319</v>
      </c>
      <c r="AI27" s="30">
        <f t="shared" ref="AI27" si="254">IF(ISBLANK(AH27),"",IF(AH27=AH$4,AI$4,0))</f>
        <v>1</v>
      </c>
      <c r="AJ27" s="37"/>
      <c r="AK27" s="30" t="str">
        <f t="shared" ref="AK27" si="255">IF(ISBLANK(AJ27),"",IF(AJ27=AJ$4,AK$4,0))</f>
        <v/>
      </c>
      <c r="AL27" s="37" t="s">
        <v>322</v>
      </c>
      <c r="AM27" s="30">
        <f t="shared" ref="AM27" si="256">IF(ISBLANK(AL27),"",IF(AL27=AL$4,AM$4,0))</f>
        <v>1</v>
      </c>
      <c r="AN27" s="37" t="s">
        <v>323</v>
      </c>
      <c r="AO27" s="30">
        <f t="shared" ref="AO27" si="257">IF(ISBLANK(AN27),"",IF(AN27=AN$4,AO$4,0))</f>
        <v>1</v>
      </c>
      <c r="AP27" s="37"/>
      <c r="AQ27" s="30" t="str">
        <f t="shared" si="65"/>
        <v/>
      </c>
      <c r="AR27" s="68">
        <f t="shared" si="66"/>
        <v>4</v>
      </c>
      <c r="AS27" s="37"/>
      <c r="AT27" s="30" t="str">
        <f t="shared" si="10"/>
        <v/>
      </c>
      <c r="AU27" s="37"/>
      <c r="AV27" s="30" t="str">
        <f t="shared" si="11"/>
        <v/>
      </c>
      <c r="AW27" s="37"/>
      <c r="AX27" s="30" t="str">
        <f t="shared" si="12"/>
        <v/>
      </c>
      <c r="AY27" s="37" t="s">
        <v>328</v>
      </c>
      <c r="AZ27" s="30">
        <f t="shared" si="13"/>
        <v>1</v>
      </c>
      <c r="BA27" s="37"/>
      <c r="BB27" s="30" t="str">
        <f t="shared" si="14"/>
        <v/>
      </c>
      <c r="BC27" s="37" t="s">
        <v>331</v>
      </c>
      <c r="BD27" s="30">
        <f t="shared" si="15"/>
        <v>1</v>
      </c>
      <c r="BE27" s="37"/>
      <c r="BF27" s="30" t="str">
        <f t="shared" si="16"/>
        <v/>
      </c>
      <c r="BG27" s="37"/>
      <c r="BH27" s="30" t="str">
        <f t="shared" si="17"/>
        <v/>
      </c>
      <c r="BI27" s="37"/>
      <c r="BJ27" s="93">
        <v>1</v>
      </c>
      <c r="BK27" s="37"/>
      <c r="BL27" s="30" t="str">
        <f t="shared" si="19"/>
        <v/>
      </c>
      <c r="BM27" s="68">
        <f t="shared" si="20"/>
        <v>3</v>
      </c>
      <c r="BN27" s="37"/>
      <c r="BO27" s="30" t="str">
        <f t="shared" si="21"/>
        <v/>
      </c>
      <c r="BP27" s="37"/>
      <c r="BQ27" s="30" t="str">
        <f t="shared" si="22"/>
        <v/>
      </c>
      <c r="BR27" s="37"/>
      <c r="BS27" s="30" t="str">
        <f t="shared" si="23"/>
        <v/>
      </c>
      <c r="BT27" s="37"/>
      <c r="BU27" s="30" t="str">
        <f t="shared" si="24"/>
        <v/>
      </c>
      <c r="BV27" s="37"/>
      <c r="BW27" s="30" t="str">
        <f t="shared" si="25"/>
        <v/>
      </c>
      <c r="BX27" s="68" t="str">
        <f t="shared" si="26"/>
        <v/>
      </c>
      <c r="BY27" s="96"/>
      <c r="BZ27" s="123"/>
      <c r="CA27" s="106" t="str">
        <f t="shared" si="67"/>
        <v/>
      </c>
      <c r="CB27" s="96"/>
      <c r="CC27" s="123"/>
      <c r="CD27" s="106" t="str">
        <f t="shared" si="68"/>
        <v/>
      </c>
      <c r="CE27" s="96"/>
      <c r="CF27" s="123"/>
      <c r="CG27" s="106" t="str">
        <f t="shared" si="69"/>
        <v/>
      </c>
      <c r="CH27" s="106" t="str">
        <f t="shared" si="70"/>
        <v/>
      </c>
      <c r="CI27" s="124" t="str">
        <f t="shared" si="71"/>
        <v/>
      </c>
      <c r="CJ27" s="37"/>
      <c r="CK27" s="106" t="str">
        <f t="shared" si="72"/>
        <v/>
      </c>
      <c r="CL27" s="37"/>
      <c r="CM27" s="106" t="str">
        <f t="shared" si="28"/>
        <v/>
      </c>
      <c r="CN27" s="37"/>
      <c r="CO27" s="106" t="str">
        <f t="shared" si="29"/>
        <v/>
      </c>
      <c r="CP27" s="37"/>
      <c r="CQ27" s="106" t="str">
        <f t="shared" si="30"/>
        <v/>
      </c>
      <c r="CR27" s="37"/>
      <c r="CS27" s="106" t="str">
        <f t="shared" si="31"/>
        <v/>
      </c>
      <c r="CT27" s="37"/>
      <c r="CU27" s="106" t="str">
        <f t="shared" si="32"/>
        <v/>
      </c>
      <c r="CV27" s="37"/>
      <c r="CW27" s="106" t="str">
        <f t="shared" si="33"/>
        <v/>
      </c>
      <c r="CX27" s="37"/>
      <c r="CY27" s="106" t="str">
        <f t="shared" si="34"/>
        <v/>
      </c>
      <c r="CZ27" s="68" t="str">
        <f t="shared" si="73"/>
        <v/>
      </c>
      <c r="DA27" s="37"/>
      <c r="DB27" s="30" t="str">
        <f t="shared" si="74"/>
        <v/>
      </c>
      <c r="DC27" s="37"/>
      <c r="DD27" s="30" t="str">
        <f t="shared" si="36"/>
        <v/>
      </c>
      <c r="DE27" s="37"/>
      <c r="DF27" s="30" t="str">
        <f t="shared" si="37"/>
        <v/>
      </c>
      <c r="DG27" s="68" t="str">
        <f t="shared" si="38"/>
        <v/>
      </c>
      <c r="DH27" s="65"/>
      <c r="DI27" s="30" t="str">
        <f t="shared" si="39"/>
        <v/>
      </c>
      <c r="DJ27" s="65"/>
      <c r="DK27" s="30" t="str">
        <f t="shared" si="40"/>
        <v/>
      </c>
      <c r="DL27" s="65"/>
      <c r="DM27" s="30" t="str">
        <f t="shared" si="41"/>
        <v/>
      </c>
      <c r="DN27" s="65"/>
      <c r="DO27" s="30" t="str">
        <f t="shared" si="42"/>
        <v/>
      </c>
      <c r="DP27" s="65"/>
      <c r="DQ27" s="30" t="str">
        <f t="shared" si="43"/>
        <v/>
      </c>
      <c r="DR27" s="65"/>
      <c r="DS27" s="30" t="str">
        <f t="shared" si="44"/>
        <v/>
      </c>
      <c r="DT27" s="65"/>
      <c r="DU27" s="30" t="str">
        <f t="shared" si="45"/>
        <v/>
      </c>
      <c r="DV27" s="65"/>
      <c r="DW27" s="30" t="str">
        <f t="shared" si="46"/>
        <v/>
      </c>
      <c r="DX27" s="65"/>
      <c r="DY27" s="30" t="str">
        <f t="shared" si="47"/>
        <v/>
      </c>
      <c r="DZ27" s="65"/>
      <c r="EA27" s="30" t="str">
        <f t="shared" si="48"/>
        <v/>
      </c>
      <c r="EB27" s="68" t="str">
        <f t="shared" si="49"/>
        <v/>
      </c>
      <c r="EC27" s="65"/>
      <c r="ED27" s="30" t="str">
        <f t="shared" si="75"/>
        <v/>
      </c>
      <c r="EE27" s="65"/>
      <c r="EF27" s="30" t="str">
        <f t="shared" si="51"/>
        <v/>
      </c>
      <c r="EG27" s="65"/>
      <c r="EH27" s="30" t="str">
        <f t="shared" si="52"/>
        <v/>
      </c>
      <c r="EI27" s="68" t="str">
        <f t="shared" si="76"/>
        <v/>
      </c>
      <c r="EJ27" s="45"/>
      <c r="EK27" s="46"/>
    </row>
    <row r="28" spans="1:141" s="31" customFormat="1" ht="36" collapsed="1" x14ac:dyDescent="0.25">
      <c r="A28" s="63"/>
      <c r="B28" s="132" t="s">
        <v>29</v>
      </c>
      <c r="C28" s="29">
        <f t="shared" si="0"/>
        <v>34</v>
      </c>
      <c r="D28" s="37"/>
      <c r="E28" s="30">
        <f t="shared" si="53"/>
        <v>14</v>
      </c>
      <c r="F28" s="37" t="str">
        <f t="shared" si="54"/>
        <v>клоун - 4, былина - 7 индейка - 4</v>
      </c>
      <c r="G28" s="30">
        <f t="shared" si="55"/>
        <v>5</v>
      </c>
      <c r="H28" s="37"/>
      <c r="I28" s="30">
        <f t="shared" si="2"/>
        <v>1</v>
      </c>
      <c r="J28" s="120" t="s">
        <v>399</v>
      </c>
      <c r="K28" s="30">
        <f t="shared" ref="K28" si="258">IF(ISBLANK(J28),"",IF(J28=J$4,K$4,0))</f>
        <v>0</v>
      </c>
      <c r="L28" s="120" t="s">
        <v>400</v>
      </c>
      <c r="M28" s="118">
        <v>1</v>
      </c>
      <c r="N28" s="117" t="s">
        <v>470</v>
      </c>
      <c r="O28" s="30">
        <f t="shared" si="57"/>
        <v>0</v>
      </c>
      <c r="P28" s="96"/>
      <c r="Q28" s="30">
        <f t="shared" si="6"/>
        <v>0</v>
      </c>
      <c r="R28" s="116" t="s">
        <v>691</v>
      </c>
      <c r="S28" s="30">
        <f t="shared" si="7"/>
        <v>0</v>
      </c>
      <c r="T28" s="96" t="s">
        <v>644</v>
      </c>
      <c r="U28" s="30">
        <f t="shared" si="8"/>
        <v>0</v>
      </c>
      <c r="V28" s="37" t="s">
        <v>529</v>
      </c>
      <c r="W28" s="30">
        <f t="shared" si="9"/>
        <v>13</v>
      </c>
      <c r="X28" s="37" t="s">
        <v>692</v>
      </c>
      <c r="Y28" s="118">
        <v>1</v>
      </c>
      <c r="Z28" s="116" t="s">
        <v>693</v>
      </c>
      <c r="AA28" s="30">
        <f t="shared" ref="AA28" si="259">IF(ISBLANK(Z28),"",IF(Z28=Z$4,AA$4,0))</f>
        <v>0</v>
      </c>
      <c r="AB28" s="37" t="s">
        <v>314</v>
      </c>
      <c r="AC28" s="30">
        <f t="shared" ref="AC28" si="260">IF(ISBLANK(AB28),"",IF(AB28=AB$4,AC$4,0))</f>
        <v>1</v>
      </c>
      <c r="AD28" s="37"/>
      <c r="AE28" s="30" t="str">
        <f t="shared" ref="AE28" si="261">IF(ISBLANK(AD28),"",IF(AD28=AD$4,AE$4,0))</f>
        <v/>
      </c>
      <c r="AF28" s="116" t="s">
        <v>317</v>
      </c>
      <c r="AG28" s="30">
        <f t="shared" ref="AG28" si="262">IF(ISBLANK(AF28),"",IF(AF28=AF$4,AG$4,0))</f>
        <v>1</v>
      </c>
      <c r="AH28" s="116" t="s">
        <v>694</v>
      </c>
      <c r="AI28" s="30">
        <f t="shared" ref="AI28" si="263">IF(ISBLANK(AH28),"",IF(AH28=AH$4,AI$4,0))</f>
        <v>0</v>
      </c>
      <c r="AJ28" s="116" t="s">
        <v>402</v>
      </c>
      <c r="AK28" s="30">
        <f t="shared" ref="AK28" si="264">IF(ISBLANK(AJ28),"",IF(AJ28=AJ$4,AK$4,0))</f>
        <v>0</v>
      </c>
      <c r="AL28" s="37" t="s">
        <v>322</v>
      </c>
      <c r="AM28" s="30">
        <f t="shared" ref="AM28" si="265">IF(ISBLANK(AL28),"",IF(AL28=AL$4,AM$4,0))</f>
        <v>1</v>
      </c>
      <c r="AN28" s="116" t="s">
        <v>323</v>
      </c>
      <c r="AO28" s="30">
        <f t="shared" ref="AO28" si="266">IF(ISBLANK(AN28),"",IF(AN28=AN$4,AO$4,0))</f>
        <v>1</v>
      </c>
      <c r="AP28" s="116" t="s">
        <v>324</v>
      </c>
      <c r="AQ28" s="30">
        <f t="shared" si="65"/>
        <v>1</v>
      </c>
      <c r="AR28" s="68">
        <f t="shared" si="66"/>
        <v>6</v>
      </c>
      <c r="AS28" s="116" t="s">
        <v>325</v>
      </c>
      <c r="AT28" s="30">
        <f t="shared" si="10"/>
        <v>1</v>
      </c>
      <c r="AU28" s="116" t="s">
        <v>695</v>
      </c>
      <c r="AV28" s="30">
        <f t="shared" si="11"/>
        <v>0</v>
      </c>
      <c r="AW28" s="37" t="s">
        <v>696</v>
      </c>
      <c r="AX28" s="30">
        <f t="shared" si="12"/>
        <v>0</v>
      </c>
      <c r="AY28" s="116" t="s">
        <v>328</v>
      </c>
      <c r="AZ28" s="30">
        <f t="shared" si="13"/>
        <v>1</v>
      </c>
      <c r="BA28" s="116" t="s">
        <v>528</v>
      </c>
      <c r="BB28" s="30">
        <v>1</v>
      </c>
      <c r="BC28" s="116" t="s">
        <v>331</v>
      </c>
      <c r="BD28" s="30">
        <f t="shared" si="15"/>
        <v>1</v>
      </c>
      <c r="BE28" s="37" t="s">
        <v>697</v>
      </c>
      <c r="BF28" s="30">
        <f t="shared" si="16"/>
        <v>0</v>
      </c>
      <c r="BG28" s="37" t="s">
        <v>698</v>
      </c>
      <c r="BH28" s="30">
        <f t="shared" si="17"/>
        <v>0</v>
      </c>
      <c r="BI28" s="116" t="s">
        <v>338</v>
      </c>
      <c r="BJ28" s="30">
        <f t="shared" si="18"/>
        <v>1</v>
      </c>
      <c r="BK28" s="116" t="s">
        <v>699</v>
      </c>
      <c r="BL28" s="93">
        <v>1</v>
      </c>
      <c r="BM28" s="68">
        <f t="shared" si="20"/>
        <v>6</v>
      </c>
      <c r="BN28" s="116" t="s">
        <v>342</v>
      </c>
      <c r="BO28" s="30">
        <f t="shared" si="21"/>
        <v>1</v>
      </c>
      <c r="BP28" s="116" t="s">
        <v>343</v>
      </c>
      <c r="BQ28" s="30">
        <f t="shared" si="22"/>
        <v>1</v>
      </c>
      <c r="BR28" s="116" t="s">
        <v>700</v>
      </c>
      <c r="BS28" s="30">
        <f t="shared" si="23"/>
        <v>0</v>
      </c>
      <c r="BT28" s="116" t="s">
        <v>701</v>
      </c>
      <c r="BU28" s="30">
        <f t="shared" si="24"/>
        <v>0</v>
      </c>
      <c r="BV28" s="116" t="s">
        <v>703</v>
      </c>
      <c r="BW28" s="30">
        <f t="shared" si="25"/>
        <v>0</v>
      </c>
      <c r="BX28" s="68">
        <f t="shared" si="26"/>
        <v>2</v>
      </c>
      <c r="BY28" s="96" t="s">
        <v>372</v>
      </c>
      <c r="BZ28" s="123">
        <v>4</v>
      </c>
      <c r="CA28" s="106">
        <f t="shared" si="67"/>
        <v>2</v>
      </c>
      <c r="CB28" s="96" t="s">
        <v>373</v>
      </c>
      <c r="CC28" s="123">
        <v>7</v>
      </c>
      <c r="CD28" s="106">
        <f t="shared" si="68"/>
        <v>1</v>
      </c>
      <c r="CE28" s="96" t="s">
        <v>374</v>
      </c>
      <c r="CF28" s="123">
        <v>4</v>
      </c>
      <c r="CG28" s="106">
        <f t="shared" si="69"/>
        <v>2</v>
      </c>
      <c r="CH28" s="106">
        <f t="shared" si="70"/>
        <v>15</v>
      </c>
      <c r="CI28" s="124">
        <f t="shared" si="71"/>
        <v>5</v>
      </c>
      <c r="CJ28" s="116" t="s">
        <v>403</v>
      </c>
      <c r="CK28" s="106">
        <f t="shared" si="72"/>
        <v>0</v>
      </c>
      <c r="CL28" s="116" t="s">
        <v>475</v>
      </c>
      <c r="CM28" s="106">
        <f t="shared" si="28"/>
        <v>0</v>
      </c>
      <c r="CN28" s="117" t="s">
        <v>645</v>
      </c>
      <c r="CO28" s="106">
        <f t="shared" si="29"/>
        <v>0</v>
      </c>
      <c r="CP28" s="117" t="s">
        <v>646</v>
      </c>
      <c r="CQ28" s="106">
        <f t="shared" si="30"/>
        <v>0</v>
      </c>
      <c r="CR28" s="116" t="s">
        <v>488</v>
      </c>
      <c r="CS28" s="106">
        <f t="shared" si="31"/>
        <v>1</v>
      </c>
      <c r="CT28" s="116" t="s">
        <v>647</v>
      </c>
      <c r="CU28" s="106">
        <f t="shared" si="32"/>
        <v>0</v>
      </c>
      <c r="CV28" s="116" t="s">
        <v>648</v>
      </c>
      <c r="CW28" s="106">
        <f t="shared" si="33"/>
        <v>0</v>
      </c>
      <c r="CX28" s="116" t="s">
        <v>476</v>
      </c>
      <c r="CY28" s="106">
        <f t="shared" si="34"/>
        <v>0</v>
      </c>
      <c r="CZ28" s="68">
        <f t="shared" si="73"/>
        <v>1</v>
      </c>
      <c r="DA28" s="116" t="s">
        <v>426</v>
      </c>
      <c r="DB28" s="30">
        <f t="shared" si="74"/>
        <v>0</v>
      </c>
      <c r="DC28" s="116" t="s">
        <v>649</v>
      </c>
      <c r="DD28" s="30">
        <f t="shared" si="36"/>
        <v>0</v>
      </c>
      <c r="DE28" s="116" t="s">
        <v>432</v>
      </c>
      <c r="DF28" s="30">
        <f t="shared" si="37"/>
        <v>0</v>
      </c>
      <c r="DG28" s="68">
        <f t="shared" si="38"/>
        <v>0</v>
      </c>
      <c r="DH28" s="117" t="s">
        <v>411</v>
      </c>
      <c r="DI28" s="30">
        <v>1</v>
      </c>
      <c r="DJ28" s="117" t="s">
        <v>427</v>
      </c>
      <c r="DK28" s="30">
        <v>1</v>
      </c>
      <c r="DL28" s="117" t="s">
        <v>428</v>
      </c>
      <c r="DM28" s="30">
        <v>1</v>
      </c>
      <c r="DN28" s="117" t="s">
        <v>414</v>
      </c>
      <c r="DO28" s="30">
        <v>1</v>
      </c>
      <c r="DP28" s="117" t="s">
        <v>415</v>
      </c>
      <c r="DQ28" s="30">
        <v>1</v>
      </c>
      <c r="DR28" s="117" t="s">
        <v>416</v>
      </c>
      <c r="DS28" s="30">
        <v>1</v>
      </c>
      <c r="DT28" s="117" t="s">
        <v>245</v>
      </c>
      <c r="DU28" s="30">
        <f t="shared" si="45"/>
        <v>1</v>
      </c>
      <c r="DV28" s="117" t="s">
        <v>429</v>
      </c>
      <c r="DW28" s="30">
        <v>1</v>
      </c>
      <c r="DX28" s="117" t="s">
        <v>430</v>
      </c>
      <c r="DY28" s="30">
        <v>1</v>
      </c>
      <c r="DZ28" s="117" t="s">
        <v>431</v>
      </c>
      <c r="EA28" s="30">
        <v>1</v>
      </c>
      <c r="EB28" s="68">
        <f t="shared" si="49"/>
        <v>10</v>
      </c>
      <c r="EC28" s="117" t="s">
        <v>238</v>
      </c>
      <c r="ED28" s="30">
        <f t="shared" si="75"/>
        <v>1</v>
      </c>
      <c r="EE28" s="117" t="s">
        <v>419</v>
      </c>
      <c r="EF28" s="30">
        <v>1</v>
      </c>
      <c r="EG28" s="117" t="s">
        <v>250</v>
      </c>
      <c r="EH28" s="30">
        <f t="shared" si="52"/>
        <v>1</v>
      </c>
      <c r="EI28" s="68">
        <f t="shared" si="76"/>
        <v>3</v>
      </c>
      <c r="EJ28" s="45"/>
      <c r="EK28" s="46"/>
    </row>
    <row r="29" spans="1:141" s="31" customFormat="1" ht="36" x14ac:dyDescent="0.25">
      <c r="A29" s="63"/>
      <c r="B29" s="132" t="s">
        <v>48</v>
      </c>
      <c r="C29" s="29">
        <f t="shared" si="0"/>
        <v>34</v>
      </c>
      <c r="D29" s="37"/>
      <c r="E29" s="30">
        <f t="shared" si="53"/>
        <v>14</v>
      </c>
      <c r="F29" s="37" t="str">
        <f t="shared" si="54"/>
        <v xml:space="preserve">клоун - 8,  - 11  - </v>
      </c>
      <c r="G29" s="30">
        <f t="shared" si="55"/>
        <v>1</v>
      </c>
      <c r="H29" s="37"/>
      <c r="I29" s="30">
        <f t="shared" si="2"/>
        <v>0</v>
      </c>
      <c r="J29" s="120" t="s">
        <v>879</v>
      </c>
      <c r="K29" s="30">
        <f t="shared" si="56"/>
        <v>0</v>
      </c>
      <c r="L29" s="96" t="s">
        <v>751</v>
      </c>
      <c r="M29" s="30">
        <f t="shared" si="4"/>
        <v>0</v>
      </c>
      <c r="N29" s="120" t="s">
        <v>450</v>
      </c>
      <c r="O29" s="30">
        <f t="shared" si="57"/>
        <v>0</v>
      </c>
      <c r="P29" s="96"/>
      <c r="Q29" s="30">
        <f t="shared" si="6"/>
        <v>4</v>
      </c>
      <c r="R29" s="96"/>
      <c r="S29" s="30" t="str">
        <f t="shared" si="7"/>
        <v/>
      </c>
      <c r="T29" s="120" t="s">
        <v>384</v>
      </c>
      <c r="U29" s="30">
        <f t="shared" si="8"/>
        <v>3</v>
      </c>
      <c r="V29" s="37" t="s">
        <v>776</v>
      </c>
      <c r="W29" s="30">
        <f t="shared" si="9"/>
        <v>13</v>
      </c>
      <c r="X29" s="116" t="s">
        <v>405</v>
      </c>
      <c r="Y29" s="118">
        <v>1</v>
      </c>
      <c r="Z29" s="116" t="s">
        <v>592</v>
      </c>
      <c r="AA29" s="30">
        <f t="shared" ref="AA29" si="267">IF(ISBLANK(Z29),"",IF(Z29=Z$4,AA$4,0))</f>
        <v>0</v>
      </c>
      <c r="AB29" s="116" t="s">
        <v>314</v>
      </c>
      <c r="AC29" s="30">
        <f t="shared" ref="AC29" si="268">IF(ISBLANK(AB29),"",IF(AB29=AB$4,AC$4,0))</f>
        <v>1</v>
      </c>
      <c r="AD29" s="37"/>
      <c r="AE29" s="30" t="str">
        <f t="shared" ref="AE29" si="269">IF(ISBLANK(AD29),"",IF(AD29=AD$4,AE$4,0))</f>
        <v/>
      </c>
      <c r="AF29" s="116" t="s">
        <v>317</v>
      </c>
      <c r="AG29" s="30">
        <f t="shared" ref="AG29" si="270">IF(ISBLANK(AF29),"",IF(AF29=AF$4,AG$4,0))</f>
        <v>1</v>
      </c>
      <c r="AH29" s="116" t="s">
        <v>319</v>
      </c>
      <c r="AI29" s="30">
        <f t="shared" ref="AI29" si="271">IF(ISBLANK(AH29),"",IF(AH29=AH$4,AI$4,0))</f>
        <v>1</v>
      </c>
      <c r="AJ29" s="37"/>
      <c r="AK29" s="30" t="str">
        <f t="shared" ref="AK29" si="272">IF(ISBLANK(AJ29),"",IF(AJ29=AJ$4,AK$4,0))</f>
        <v/>
      </c>
      <c r="AL29" s="116" t="s">
        <v>322</v>
      </c>
      <c r="AM29" s="30">
        <f t="shared" ref="AM29" si="273">IF(ISBLANK(AL29),"",IF(AL29=AL$4,AM$4,0))</f>
        <v>1</v>
      </c>
      <c r="AN29" s="116" t="s">
        <v>323</v>
      </c>
      <c r="AO29" s="30">
        <f t="shared" ref="AO29" si="274">IF(ISBLANK(AN29),"",IF(AN29=AN$4,AO$4,0))</f>
        <v>1</v>
      </c>
      <c r="AP29" s="116" t="s">
        <v>324</v>
      </c>
      <c r="AQ29" s="30">
        <f t="shared" si="65"/>
        <v>1</v>
      </c>
      <c r="AR29" s="68">
        <f t="shared" si="66"/>
        <v>7</v>
      </c>
      <c r="AS29" s="116" t="s">
        <v>325</v>
      </c>
      <c r="AT29" s="30">
        <f t="shared" si="10"/>
        <v>1</v>
      </c>
      <c r="AU29" s="116" t="s">
        <v>777</v>
      </c>
      <c r="AV29" s="30">
        <f t="shared" si="11"/>
        <v>0</v>
      </c>
      <c r="AW29" s="116" t="s">
        <v>593</v>
      </c>
      <c r="AX29" s="30">
        <f t="shared" si="12"/>
        <v>0</v>
      </c>
      <c r="AY29" s="116" t="s">
        <v>328</v>
      </c>
      <c r="AZ29" s="30">
        <f t="shared" si="13"/>
        <v>1</v>
      </c>
      <c r="BA29" s="37"/>
      <c r="BB29" s="30" t="str">
        <f t="shared" si="14"/>
        <v/>
      </c>
      <c r="BC29" s="116" t="s">
        <v>579</v>
      </c>
      <c r="BD29" s="118">
        <v>1</v>
      </c>
      <c r="BE29" s="116" t="s">
        <v>334</v>
      </c>
      <c r="BF29" s="93">
        <v>1</v>
      </c>
      <c r="BG29" s="116" t="s">
        <v>336</v>
      </c>
      <c r="BH29" s="30">
        <f t="shared" si="17"/>
        <v>1</v>
      </c>
      <c r="BI29" s="116" t="s">
        <v>594</v>
      </c>
      <c r="BJ29" s="30">
        <v>1</v>
      </c>
      <c r="BK29" s="116" t="s">
        <v>880</v>
      </c>
      <c r="BL29" s="30">
        <f t="shared" si="19"/>
        <v>0</v>
      </c>
      <c r="BM29" s="68">
        <f t="shared" si="20"/>
        <v>6</v>
      </c>
      <c r="BN29" s="116" t="s">
        <v>342</v>
      </c>
      <c r="BO29" s="30">
        <f t="shared" si="21"/>
        <v>1</v>
      </c>
      <c r="BP29" s="37"/>
      <c r="BQ29" s="30" t="str">
        <f t="shared" si="22"/>
        <v/>
      </c>
      <c r="BR29" s="37"/>
      <c r="BS29" s="30" t="str">
        <f t="shared" si="23"/>
        <v/>
      </c>
      <c r="BT29" s="37"/>
      <c r="BU29" s="30" t="str">
        <f t="shared" si="24"/>
        <v/>
      </c>
      <c r="BV29" s="116" t="s">
        <v>881</v>
      </c>
      <c r="BW29" s="30">
        <f t="shared" si="25"/>
        <v>0</v>
      </c>
      <c r="BX29" s="68">
        <f t="shared" si="26"/>
        <v>1</v>
      </c>
      <c r="BY29" s="96" t="s">
        <v>372</v>
      </c>
      <c r="BZ29" s="123">
        <v>8</v>
      </c>
      <c r="CA29" s="106">
        <f t="shared" si="67"/>
        <v>1</v>
      </c>
      <c r="CB29" s="96"/>
      <c r="CC29" s="123">
        <v>11</v>
      </c>
      <c r="CD29" s="106" t="str">
        <f t="shared" si="68"/>
        <v/>
      </c>
      <c r="CE29" s="96"/>
      <c r="CF29" s="123"/>
      <c r="CG29" s="106" t="str">
        <f t="shared" si="69"/>
        <v/>
      </c>
      <c r="CH29" s="106" t="str">
        <f t="shared" si="70"/>
        <v/>
      </c>
      <c r="CI29" s="124">
        <f t="shared" si="71"/>
        <v>1</v>
      </c>
      <c r="CJ29" s="116" t="s">
        <v>403</v>
      </c>
      <c r="CK29" s="106">
        <f t="shared" si="72"/>
        <v>0</v>
      </c>
      <c r="CL29" s="116" t="s">
        <v>753</v>
      </c>
      <c r="CM29" s="106">
        <f t="shared" si="28"/>
        <v>0</v>
      </c>
      <c r="CN29" s="116" t="s">
        <v>882</v>
      </c>
      <c r="CO29" s="106">
        <f t="shared" si="29"/>
        <v>0</v>
      </c>
      <c r="CP29" s="37" t="s">
        <v>595</v>
      </c>
      <c r="CQ29" s="106">
        <f t="shared" si="30"/>
        <v>0</v>
      </c>
      <c r="CR29" s="116" t="s">
        <v>752</v>
      </c>
      <c r="CS29" s="106">
        <f t="shared" si="31"/>
        <v>0</v>
      </c>
      <c r="CT29" s="116" t="s">
        <v>883</v>
      </c>
      <c r="CU29" s="106">
        <f t="shared" si="32"/>
        <v>0</v>
      </c>
      <c r="CV29" s="37"/>
      <c r="CW29" s="106" t="str">
        <f t="shared" si="33"/>
        <v/>
      </c>
      <c r="CX29" s="116" t="s">
        <v>884</v>
      </c>
      <c r="CY29" s="106">
        <f t="shared" si="34"/>
        <v>0</v>
      </c>
      <c r="CZ29" s="68">
        <f t="shared" si="73"/>
        <v>0</v>
      </c>
      <c r="DA29" s="116" t="s">
        <v>480</v>
      </c>
      <c r="DB29" s="30">
        <f t="shared" si="74"/>
        <v>2</v>
      </c>
      <c r="DC29" s="116" t="s">
        <v>498</v>
      </c>
      <c r="DD29" s="30">
        <f t="shared" si="36"/>
        <v>2</v>
      </c>
      <c r="DE29" s="116" t="s">
        <v>885</v>
      </c>
      <c r="DF29" s="30">
        <f t="shared" si="37"/>
        <v>0</v>
      </c>
      <c r="DG29" s="68">
        <f t="shared" si="38"/>
        <v>4</v>
      </c>
      <c r="DH29" s="117" t="s">
        <v>754</v>
      </c>
      <c r="DI29" s="30">
        <f t="shared" si="39"/>
        <v>1</v>
      </c>
      <c r="DJ29" s="117" t="s">
        <v>240</v>
      </c>
      <c r="DK29" s="30">
        <f t="shared" si="40"/>
        <v>1</v>
      </c>
      <c r="DL29" s="117" t="s">
        <v>774</v>
      </c>
      <c r="DM29" s="118">
        <f t="shared" si="41"/>
        <v>1</v>
      </c>
      <c r="DN29" s="117" t="s">
        <v>673</v>
      </c>
      <c r="DO29" s="30">
        <f t="shared" si="42"/>
        <v>1</v>
      </c>
      <c r="DP29" s="117" t="s">
        <v>755</v>
      </c>
      <c r="DQ29" s="30">
        <f t="shared" si="43"/>
        <v>1</v>
      </c>
      <c r="DR29" s="117" t="s">
        <v>765</v>
      </c>
      <c r="DS29" s="30">
        <f t="shared" si="44"/>
        <v>1</v>
      </c>
      <c r="DT29" s="117" t="s">
        <v>671</v>
      </c>
      <c r="DU29" s="30">
        <f t="shared" si="45"/>
        <v>1</v>
      </c>
      <c r="DV29" s="117" t="s">
        <v>429</v>
      </c>
      <c r="DW29" s="30">
        <v>1</v>
      </c>
      <c r="DX29" s="117" t="s">
        <v>247</v>
      </c>
      <c r="DY29" s="30">
        <f t="shared" si="47"/>
        <v>1</v>
      </c>
      <c r="DZ29" s="117" t="s">
        <v>431</v>
      </c>
      <c r="EA29" s="30">
        <v>1</v>
      </c>
      <c r="EB29" s="68">
        <f t="shared" si="49"/>
        <v>10</v>
      </c>
      <c r="EC29" s="117" t="s">
        <v>775</v>
      </c>
      <c r="ED29" s="30">
        <f t="shared" si="75"/>
        <v>1</v>
      </c>
      <c r="EE29" s="117" t="s">
        <v>249</v>
      </c>
      <c r="EF29" s="30">
        <f t="shared" si="51"/>
        <v>1</v>
      </c>
      <c r="EG29" s="117" t="s">
        <v>770</v>
      </c>
      <c r="EH29" s="30">
        <f t="shared" si="52"/>
        <v>1</v>
      </c>
      <c r="EI29" s="68">
        <f t="shared" si="76"/>
        <v>3</v>
      </c>
      <c r="EJ29" s="45">
        <v>-1</v>
      </c>
      <c r="EK29" s="130" t="s">
        <v>886</v>
      </c>
    </row>
    <row r="30" spans="1:141" s="31" customFormat="1" x14ac:dyDescent="0.25">
      <c r="A30" s="27"/>
      <c r="B30" s="28"/>
      <c r="C30" s="29"/>
      <c r="D30" s="40"/>
      <c r="E30" s="30"/>
      <c r="F30" s="40"/>
      <c r="G30" s="30"/>
      <c r="H30" s="40"/>
      <c r="I30" s="30"/>
      <c r="J30" s="40"/>
      <c r="K30" s="30"/>
      <c r="L30" s="40"/>
      <c r="M30" s="30"/>
      <c r="N30" s="40"/>
      <c r="O30" s="30"/>
      <c r="P30" s="40"/>
      <c r="Q30" s="30"/>
      <c r="R30" s="40"/>
      <c r="S30" s="30"/>
      <c r="T30" s="40"/>
      <c r="U30" s="30"/>
      <c r="V30" s="40"/>
      <c r="W30" s="30"/>
      <c r="X30" s="37"/>
      <c r="Y30" s="30" t="str">
        <f t="shared" ref="Y30:DQ30" si="275">IF(ISBLANK(X30),"",IF(X30=X$4,Y$4,0))</f>
        <v/>
      </c>
      <c r="Z30" s="37"/>
      <c r="AA30" s="30" t="str">
        <f t="shared" si="275"/>
        <v/>
      </c>
      <c r="AB30" s="37"/>
      <c r="AC30" s="30" t="str">
        <f t="shared" si="275"/>
        <v/>
      </c>
      <c r="AD30" s="37"/>
      <c r="AE30" s="30" t="str">
        <f t="shared" ref="AE30" si="276">IF(ISBLANK(AD30),"",IF(AD30=AD$4,AE$4,0))</f>
        <v/>
      </c>
      <c r="AF30" s="65"/>
      <c r="AG30" s="30" t="str">
        <f t="shared" ref="AG30" si="277">IF(ISBLANK(AF30),"",IF(AF30=AF$4,AG$4,0))</f>
        <v/>
      </c>
      <c r="AH30" s="37"/>
      <c r="AI30" s="30" t="str">
        <f>IF(ISBLANK(AH30),"",IF(AH30=AH$4,AI$4,0))</f>
        <v/>
      </c>
      <c r="AJ30" s="37"/>
      <c r="AK30" s="30" t="str">
        <f>IF(ISBLANK(AJ30),"",IF(AJ30=AJ$4,AK$4,0))</f>
        <v/>
      </c>
      <c r="AL30" s="37"/>
      <c r="AM30" s="30" t="str">
        <f>IF(ISBLANK(AL30),"",IF(AL30=AL$4,AM$4,0))</f>
        <v/>
      </c>
      <c r="AN30" s="37"/>
      <c r="AO30" s="30" t="str">
        <f>IF(ISBLANK(AN30),"",IF(AN30=AN$4,AO$4,0))</f>
        <v/>
      </c>
      <c r="AP30" s="37"/>
      <c r="AQ30" s="30" t="str">
        <f>IF(ISBLANK(AP30),"",IF(AP30=AP$4,AQ$4,0))</f>
        <v/>
      </c>
      <c r="AR30" s="68"/>
      <c r="AS30" s="37"/>
      <c r="AT30" s="30" t="str">
        <f t="shared" si="10"/>
        <v/>
      </c>
      <c r="AU30" s="37"/>
      <c r="AV30" s="30" t="str">
        <f t="shared" si="11"/>
        <v/>
      </c>
      <c r="AW30" s="37"/>
      <c r="AX30" s="30" t="str">
        <f t="shared" si="12"/>
        <v/>
      </c>
      <c r="AY30" s="37"/>
      <c r="AZ30" s="30" t="str">
        <f t="shared" si="13"/>
        <v/>
      </c>
      <c r="BA30" s="37"/>
      <c r="BB30" s="30" t="str">
        <f t="shared" si="14"/>
        <v/>
      </c>
      <c r="BC30" s="37"/>
      <c r="BD30" s="30" t="str">
        <f t="shared" si="15"/>
        <v/>
      </c>
      <c r="BE30" s="37"/>
      <c r="BF30" s="30" t="str">
        <f t="shared" si="16"/>
        <v/>
      </c>
      <c r="BG30" s="37"/>
      <c r="BH30" s="30" t="str">
        <f t="shared" si="17"/>
        <v/>
      </c>
      <c r="BI30" s="65"/>
      <c r="BJ30" s="30" t="str">
        <f t="shared" si="18"/>
        <v/>
      </c>
      <c r="BK30" s="65"/>
      <c r="BL30" s="30" t="str">
        <f t="shared" si="19"/>
        <v/>
      </c>
      <c r="BM30" s="68"/>
      <c r="BN30" s="37"/>
      <c r="BO30" s="30" t="str">
        <f t="shared" si="21"/>
        <v/>
      </c>
      <c r="BP30" s="37"/>
      <c r="BQ30" s="30" t="str">
        <f t="shared" si="22"/>
        <v/>
      </c>
      <c r="BR30" s="37"/>
      <c r="BS30" s="30" t="str">
        <f t="shared" si="23"/>
        <v/>
      </c>
      <c r="BT30" s="37"/>
      <c r="BU30" s="30" t="str">
        <f t="shared" si="24"/>
        <v/>
      </c>
      <c r="BV30" s="37"/>
      <c r="BW30" s="30" t="str">
        <f t="shared" si="25"/>
        <v/>
      </c>
      <c r="BX30" s="68"/>
      <c r="BY30" s="37"/>
      <c r="BZ30" s="110"/>
      <c r="CA30" s="97"/>
      <c r="CB30" s="37"/>
      <c r="CC30" s="110"/>
      <c r="CD30" s="97"/>
      <c r="CE30" s="37"/>
      <c r="CF30" s="110"/>
      <c r="CG30" s="97"/>
      <c r="CH30" s="30"/>
      <c r="CI30" s="68"/>
      <c r="CJ30" s="37"/>
      <c r="CK30" s="30" t="str">
        <f t="shared" si="27"/>
        <v/>
      </c>
      <c r="CL30" s="37"/>
      <c r="CM30" s="30" t="str">
        <f t="shared" ref="CM30" si="278">IF(ISBLANK(CL30),"",IF(CL30=CL$4,CM$4,0))</f>
        <v/>
      </c>
      <c r="CN30" s="37"/>
      <c r="CO30" s="30" t="str">
        <f t="shared" ref="CO30" si="279">IF(ISBLANK(CN30),"",IF(CN30=CN$4,CO$4,0))</f>
        <v/>
      </c>
      <c r="CP30" s="37"/>
      <c r="CQ30" s="30" t="str">
        <f t="shared" ref="CQ30" si="280">IF(ISBLANK(CP30),"",IF(CP30=CP$4,CQ$4,0))</f>
        <v/>
      </c>
      <c r="CR30" s="37"/>
      <c r="CS30" s="30" t="str">
        <f t="shared" ref="CS30" si="281">IF(ISBLANK(CR30),"",IF(CR30=CR$4,CS$4,0))</f>
        <v/>
      </c>
      <c r="CT30" s="37"/>
      <c r="CU30" s="30" t="str">
        <f t="shared" ref="CU30" si="282">IF(ISBLANK(CT30),"",IF(CT30=CT$4,CU$4,0))</f>
        <v/>
      </c>
      <c r="CV30" s="37"/>
      <c r="CW30" s="30" t="str">
        <f t="shared" ref="CW30" si="283">IF(ISBLANK(CV30),"",IF(CV30=CV$4,CW$4,0))</f>
        <v/>
      </c>
      <c r="CX30" s="37"/>
      <c r="CY30" s="30"/>
      <c r="CZ30" s="68"/>
      <c r="DA30" s="37"/>
      <c r="DB30" s="30" t="str">
        <f t="shared" ref="DB30" si="284">IF(ISBLANK(DA30),"",IF(DA30=DA$4,DB$4,0))</f>
        <v/>
      </c>
      <c r="DC30" s="37"/>
      <c r="DD30" s="30" t="str">
        <f t="shared" ref="DD30" si="285">IF(ISBLANK(DC30),"",IF(DC30=DC$4,DD$4,0))</f>
        <v/>
      </c>
      <c r="DE30" s="37"/>
      <c r="DF30" s="30" t="str">
        <f t="shared" ref="DF30" si="286">IF(ISBLANK(DE30),"",IF(DE30=DE$4,DF$4,0))</f>
        <v/>
      </c>
      <c r="DG30" s="68"/>
      <c r="DH30" s="37"/>
      <c r="DI30" s="30" t="str">
        <f t="shared" si="275"/>
        <v/>
      </c>
      <c r="DJ30" s="37"/>
      <c r="DK30" s="30" t="str">
        <f t="shared" si="275"/>
        <v/>
      </c>
      <c r="DL30" s="37"/>
      <c r="DM30" s="30" t="str">
        <f t="shared" si="275"/>
        <v/>
      </c>
      <c r="DN30" s="37"/>
      <c r="DO30" s="30" t="str">
        <f t="shared" si="275"/>
        <v/>
      </c>
      <c r="DP30" s="37"/>
      <c r="DQ30" s="30" t="str">
        <f t="shared" si="275"/>
        <v/>
      </c>
      <c r="DR30" s="37"/>
      <c r="DS30" s="30" t="str">
        <f t="shared" ref="DS30" si="287">IF(ISBLANK(DR30),"",IF(DR30=DR$4,DS$4,0))</f>
        <v/>
      </c>
      <c r="DT30" s="37"/>
      <c r="DU30" s="30" t="str">
        <f t="shared" ref="DU30" si="288">IF(ISBLANK(DT30),"",IF(DT30=DT$4,DU$4,0))</f>
        <v/>
      </c>
      <c r="DV30" s="37"/>
      <c r="DW30" s="30" t="str">
        <f t="shared" ref="DW30" si="289">IF(ISBLANK(DV30),"",IF(DV30=DV$4,DW$4,0))</f>
        <v/>
      </c>
      <c r="DX30" s="37"/>
      <c r="DY30" s="30" t="str">
        <f t="shared" ref="DY30" si="290">IF(ISBLANK(DX30),"",IF(DX30=DX$4,DY$4,0))</f>
        <v/>
      </c>
      <c r="DZ30" s="37"/>
      <c r="EA30" s="30" t="str">
        <f t="shared" ref="EA30" si="291">IF(ISBLANK(DZ30),"",IF(DZ30=DZ$4,EA$4,0))</f>
        <v/>
      </c>
      <c r="EB30" s="68"/>
      <c r="EC30" s="37"/>
      <c r="ED30" s="30" t="str">
        <f t="shared" ref="ED30" si="292">IF(ISBLANK(EC30),"",IF(EC30=EC$4,ED$4,0))</f>
        <v/>
      </c>
      <c r="EE30" s="37"/>
      <c r="EF30" s="30" t="str">
        <f t="shared" ref="EF30" si="293">IF(ISBLANK(EE30),"",IF(EE30=EE$4,EF$4,0))</f>
        <v/>
      </c>
      <c r="EG30" s="37"/>
      <c r="EH30" s="30" t="str">
        <f t="shared" ref="EH30" si="294">IF(ISBLANK(EG30),"",IF(EG30=EG$4,EH$4,0))</f>
        <v/>
      </c>
      <c r="EI30" s="68"/>
      <c r="EJ30" s="45"/>
      <c r="EK30" s="46"/>
    </row>
    <row r="31" spans="1:141" s="36" customFormat="1" x14ac:dyDescent="0.25">
      <c r="A31" s="32"/>
      <c r="B31" s="33" t="s">
        <v>2</v>
      </c>
      <c r="C31" s="34"/>
      <c r="D31" s="38"/>
      <c r="E31" s="35">
        <f>SUM(E5:E30)</f>
        <v>282</v>
      </c>
      <c r="F31" s="38"/>
      <c r="G31" s="35">
        <f>SUM(G5:G30)/G4</f>
        <v>9</v>
      </c>
      <c r="H31" s="38"/>
      <c r="I31" s="35">
        <f>SUM(I5:I30)/I4</f>
        <v>1.375</v>
      </c>
      <c r="J31" s="38"/>
      <c r="K31" s="35">
        <f>SUM(K5:K30)/K4</f>
        <v>4</v>
      </c>
      <c r="L31" s="38"/>
      <c r="M31" s="35">
        <f>SUM(M5:M30)/M4</f>
        <v>4</v>
      </c>
      <c r="N31" s="73"/>
      <c r="O31" s="72">
        <f>SUM(O5:O30)/O4</f>
        <v>2.3333333333333335</v>
      </c>
      <c r="P31" s="73"/>
      <c r="Q31" s="72">
        <f>SUM(Q5:Q30)/Q4</f>
        <v>5</v>
      </c>
      <c r="R31" s="73"/>
      <c r="S31" s="72">
        <f>SUM(S5:S30)/S4</f>
        <v>0.66666666666666663</v>
      </c>
      <c r="T31" s="73"/>
      <c r="U31" s="72">
        <f>SUM(U5:U30)/U4</f>
        <v>13</v>
      </c>
      <c r="V31" s="74"/>
      <c r="W31" s="72">
        <f>SUM(W5:W30)/W4</f>
        <v>16.615384615384617</v>
      </c>
      <c r="X31" s="74"/>
      <c r="Y31" s="72">
        <f>SUM(Y5:Y30)</f>
        <v>22</v>
      </c>
      <c r="Z31" s="74"/>
      <c r="AA31" s="72">
        <f>SUM(AA5:AA30)</f>
        <v>5</v>
      </c>
      <c r="AB31" s="74"/>
      <c r="AC31" s="72">
        <f>SUM(AC5:AC30)</f>
        <v>16</v>
      </c>
      <c r="AD31" s="74"/>
      <c r="AE31" s="72">
        <f>SUM(AE5:AE30)</f>
        <v>5</v>
      </c>
      <c r="AF31" s="74"/>
      <c r="AG31" s="72">
        <f>SUM(AG5:AG30)</f>
        <v>20</v>
      </c>
      <c r="AH31" s="74"/>
      <c r="AI31" s="72">
        <f>SUM(AI5:AI30)/AI4</f>
        <v>15</v>
      </c>
      <c r="AJ31" s="74"/>
      <c r="AK31" s="72">
        <f>SUM(AK5:AK30)/AK4</f>
        <v>7</v>
      </c>
      <c r="AL31" s="74"/>
      <c r="AM31" s="72">
        <f>SUM(AM5:AM30)/AM4</f>
        <v>24</v>
      </c>
      <c r="AN31" s="74"/>
      <c r="AO31" s="72">
        <f>SUM(AO5:AO30)/AO4</f>
        <v>21</v>
      </c>
      <c r="AP31" s="74"/>
      <c r="AQ31" s="72">
        <f>SUM(AQ5:AQ30)/AQ4</f>
        <v>10</v>
      </c>
      <c r="AR31" s="72">
        <f>SUM(AR5:AR30)/AR4</f>
        <v>14.5</v>
      </c>
      <c r="AS31" s="74"/>
      <c r="AT31" s="72">
        <f>SUM(AT5:AT30)/AT4</f>
        <v>16</v>
      </c>
      <c r="AU31" s="74"/>
      <c r="AV31" s="72">
        <f>SUM(AV5:AV30)/AV4</f>
        <v>2</v>
      </c>
      <c r="AW31" s="74"/>
      <c r="AX31" s="72">
        <f>SUM(AX5:AX30)/AX4</f>
        <v>6</v>
      </c>
      <c r="AY31" s="74"/>
      <c r="AZ31" s="72">
        <f>SUM(AZ5:AZ30)/AZ4</f>
        <v>23</v>
      </c>
      <c r="BA31" s="74"/>
      <c r="BB31" s="72">
        <f>SUM(BB5:BB30)/BB4</f>
        <v>2</v>
      </c>
      <c r="BC31" s="74"/>
      <c r="BD31" s="72">
        <f>SUM(BD5:BD30)/BD4</f>
        <v>15</v>
      </c>
      <c r="BE31" s="74"/>
      <c r="BF31" s="72">
        <f>SUM(BF5:BF30)/BF4</f>
        <v>1</v>
      </c>
      <c r="BG31" s="74"/>
      <c r="BH31" s="72">
        <f>SUM(BH5:BH30)/BH4</f>
        <v>9</v>
      </c>
      <c r="BI31" s="74"/>
      <c r="BJ31" s="72">
        <f>SUM(BJ5:BJ30)/BJ4</f>
        <v>22</v>
      </c>
      <c r="BK31" s="74"/>
      <c r="BL31" s="72">
        <f>SUM(BL5:BL30)/BL4</f>
        <v>7</v>
      </c>
      <c r="BM31" s="72">
        <f>SUM(BM5:BM30)/BM4</f>
        <v>10.3</v>
      </c>
      <c r="BN31" s="73"/>
      <c r="BO31" s="72">
        <f>SUM(BO5:BO30)/BO4</f>
        <v>14</v>
      </c>
      <c r="BP31" s="73"/>
      <c r="BQ31" s="72">
        <f>SUM(BQ5:BQ30)/BQ4</f>
        <v>7</v>
      </c>
      <c r="BR31" s="73"/>
      <c r="BS31" s="72">
        <f>SUM(BS5:BS30)/BS4</f>
        <v>1</v>
      </c>
      <c r="BT31" s="73"/>
      <c r="BU31" s="72">
        <f>SUM(BU5:BU30)/BU4</f>
        <v>2</v>
      </c>
      <c r="BV31" s="73"/>
      <c r="BW31" s="72">
        <f>SUM(BW5:BW30)/BW4</f>
        <v>10</v>
      </c>
      <c r="BX31" s="72">
        <f>SUM(BX5:BX30)/BX4</f>
        <v>6.8</v>
      </c>
      <c r="BY31" s="74"/>
      <c r="BZ31" s="72">
        <f>SUM(BZ5:BZ30)</f>
        <v>52</v>
      </c>
      <c r="CA31" s="74"/>
      <c r="CB31" s="72">
        <f>SUM(CB5:CB30)</f>
        <v>0</v>
      </c>
      <c r="CC31" s="74"/>
      <c r="CD31" s="72">
        <f>SUM(CD5:CD30)</f>
        <v>19</v>
      </c>
      <c r="CE31" s="74"/>
      <c r="CF31" s="72">
        <f>SUM(CF5:CF30)</f>
        <v>34</v>
      </c>
      <c r="CG31" s="74"/>
      <c r="CH31" s="72">
        <f>SUM(CH5:CH30)</f>
        <v>107</v>
      </c>
      <c r="CI31" s="72">
        <f>SUM(CI5:CI30)/CI4</f>
        <v>9</v>
      </c>
      <c r="CJ31" s="74"/>
      <c r="CK31" s="72">
        <f>SUM(CK5:CK30)/CK4</f>
        <v>0</v>
      </c>
      <c r="CL31" s="74"/>
      <c r="CM31" s="72">
        <f>SUM(CM5:CM30)/CM4</f>
        <v>2</v>
      </c>
      <c r="CN31" s="74"/>
      <c r="CO31" s="72">
        <f>SUM(CO5:CO30)/CO4</f>
        <v>2</v>
      </c>
      <c r="CP31" s="74"/>
      <c r="CQ31" s="72">
        <f>SUM(CQ5:CQ30)/CQ4</f>
        <v>1</v>
      </c>
      <c r="CR31" s="74"/>
      <c r="CS31" s="72">
        <f>SUM(CS5:CS30)/CS4</f>
        <v>1</v>
      </c>
      <c r="CT31" s="74"/>
      <c r="CU31" s="72">
        <f>SUM(CU5:CU30)/CU4</f>
        <v>0</v>
      </c>
      <c r="CV31" s="74"/>
      <c r="CW31" s="72">
        <f>SUM(CW5:CW30)/CW4</f>
        <v>0</v>
      </c>
      <c r="CX31" s="74"/>
      <c r="CY31" s="72"/>
      <c r="CZ31" s="72">
        <f>SUM(CZ5:CZ30)/CZ4</f>
        <v>1.375</v>
      </c>
      <c r="DA31" s="74"/>
      <c r="DB31" s="72">
        <f>SUM(DB5:DB30)/DB4</f>
        <v>8</v>
      </c>
      <c r="DC31" s="74"/>
      <c r="DD31" s="72">
        <f>SUM(DD5:DD30)/DD4</f>
        <v>7</v>
      </c>
      <c r="DE31" s="74"/>
      <c r="DF31" s="72">
        <f>SUM(DF5:DF30)/DF4</f>
        <v>0</v>
      </c>
      <c r="DG31" s="41">
        <f>SUM(DG5:DG30)</f>
        <v>30</v>
      </c>
      <c r="DH31" s="74"/>
      <c r="DI31" s="72">
        <f>SUM(DI5:DI30)/DI4</f>
        <v>17</v>
      </c>
      <c r="DJ31" s="74"/>
      <c r="DK31" s="72">
        <f>SUM(DK5:DK30)/DK4</f>
        <v>17</v>
      </c>
      <c r="DL31" s="74"/>
      <c r="DM31" s="72">
        <f>SUM(DM5:DM30)/DM4</f>
        <v>16</v>
      </c>
      <c r="DN31" s="74"/>
      <c r="DO31" s="72">
        <f>SUM(DO5:DO30)/DO4</f>
        <v>17</v>
      </c>
      <c r="DP31" s="74"/>
      <c r="DQ31" s="72">
        <f>SUM(DQ5:DQ30)/DQ4</f>
        <v>17</v>
      </c>
      <c r="DR31" s="74"/>
      <c r="DS31" s="72">
        <f>SUM(DS5:DS30)/DS4</f>
        <v>15</v>
      </c>
      <c r="DT31" s="74"/>
      <c r="DU31" s="72">
        <f>SUM(DU5:DU30)/DU4</f>
        <v>20</v>
      </c>
      <c r="DV31" s="74"/>
      <c r="DW31" s="72">
        <f>SUM(DW5:DW30)/DW4</f>
        <v>15</v>
      </c>
      <c r="DX31" s="74"/>
      <c r="DY31" s="72">
        <f>SUM(DY5:DY30)/DY4</f>
        <v>16</v>
      </c>
      <c r="DZ31" s="74"/>
      <c r="EA31" s="72">
        <f>SUM(EA5:EA30)</f>
        <v>17</v>
      </c>
      <c r="EB31" s="41">
        <f>SUM(EB5:EB30)</f>
        <v>167</v>
      </c>
      <c r="EC31" s="74"/>
      <c r="ED31" s="72">
        <f>SUM(ED5:ED30)/ED4</f>
        <v>16</v>
      </c>
      <c r="EE31" s="74"/>
      <c r="EF31" s="72">
        <f>SUM(EF5:EF30)/EF4</f>
        <v>18</v>
      </c>
      <c r="EG31" s="74"/>
      <c r="EH31" s="72">
        <f>SUM(EH5:EH30)/EH4</f>
        <v>15</v>
      </c>
      <c r="EI31" s="41">
        <f>SUM(EI5:EI30)</f>
        <v>49</v>
      </c>
      <c r="EJ31" s="47"/>
      <c r="EK31" s="48"/>
    </row>
    <row r="32" spans="1:141" x14ac:dyDescent="0.25">
      <c r="C32" s="2"/>
    </row>
    <row r="33" spans="3:109" x14ac:dyDescent="0.25">
      <c r="C33" s="1"/>
      <c r="E33"/>
      <c r="G33"/>
      <c r="I33"/>
      <c r="K33"/>
      <c r="M33"/>
      <c r="BE33" t="s">
        <v>607</v>
      </c>
      <c r="BR33" t="s">
        <v>607</v>
      </c>
      <c r="CK33" t="s">
        <v>607</v>
      </c>
      <c r="CL33" s="2"/>
      <c r="CM33"/>
      <c r="CN33" s="2"/>
      <c r="CO33"/>
      <c r="CP33" s="2"/>
      <c r="CQ33"/>
      <c r="CR33" s="2"/>
      <c r="CS33"/>
      <c r="CT33" s="2"/>
      <c r="CU33" t="s">
        <v>607</v>
      </c>
      <c r="CV33" s="2"/>
      <c r="CW33" t="s">
        <v>607</v>
      </c>
      <c r="DE33" t="s">
        <v>607</v>
      </c>
    </row>
    <row r="34" spans="3:109" x14ac:dyDescent="0.25">
      <c r="C34" s="1"/>
      <c r="E34" s="62"/>
      <c r="G34" s="62"/>
      <c r="I34" s="62"/>
      <c r="K34" s="62"/>
      <c r="M34" s="62"/>
      <c r="BE34" t="s">
        <v>48</v>
      </c>
      <c r="BR34" t="s">
        <v>702</v>
      </c>
      <c r="CK34" t="s">
        <v>148</v>
      </c>
      <c r="CL34" s="2"/>
      <c r="CM34"/>
      <c r="CN34" s="2"/>
      <c r="CO34"/>
      <c r="CP34" s="2"/>
      <c r="CQ34"/>
      <c r="CR34" s="2"/>
      <c r="CS34"/>
      <c r="CT34" s="2"/>
      <c r="CU34" t="s">
        <v>148</v>
      </c>
      <c r="CV34" s="2"/>
      <c r="CW34" t="s">
        <v>148</v>
      </c>
      <c r="DE34" t="s">
        <v>148</v>
      </c>
    </row>
    <row r="35" spans="3:109" x14ac:dyDescent="0.25">
      <c r="C35" s="1"/>
      <c r="E35" s="62"/>
      <c r="G35" s="62"/>
      <c r="I35" s="62"/>
      <c r="K35" s="62"/>
      <c r="M35" s="62"/>
    </row>
    <row r="36" spans="3:109" x14ac:dyDescent="0.25">
      <c r="C36" s="1"/>
      <c r="E36" s="62"/>
      <c r="G36" s="62"/>
      <c r="I36" s="62"/>
      <c r="K36" s="62"/>
      <c r="M36" s="62"/>
    </row>
    <row r="37" spans="3:109" x14ac:dyDescent="0.25">
      <c r="C37" s="1"/>
      <c r="E37" s="62"/>
      <c r="G37" s="62"/>
      <c r="I37" s="62"/>
      <c r="K37" s="62"/>
      <c r="M37" s="62"/>
    </row>
    <row r="38" spans="3:109" x14ac:dyDescent="0.25">
      <c r="C38" s="1"/>
      <c r="E38" s="62"/>
      <c r="G38" s="62"/>
      <c r="I38" s="62"/>
      <c r="K38" s="62"/>
      <c r="M38" s="62"/>
    </row>
    <row r="39" spans="3:109" x14ac:dyDescent="0.25">
      <c r="C39" s="1"/>
      <c r="E39" s="62"/>
      <c r="G39" s="62"/>
      <c r="I39" s="62"/>
      <c r="K39" s="62"/>
      <c r="M39" s="62"/>
    </row>
    <row r="40" spans="3:109" x14ac:dyDescent="0.25">
      <c r="C40" s="1"/>
      <c r="E40" s="62"/>
      <c r="G40" s="62"/>
      <c r="I40" s="62"/>
      <c r="K40" s="62"/>
      <c r="M40" s="62"/>
    </row>
    <row r="41" spans="3:109" x14ac:dyDescent="0.25">
      <c r="C41" s="1"/>
      <c r="E41" s="62"/>
      <c r="G41" s="62"/>
      <c r="I41" s="62"/>
      <c r="K41" s="62"/>
      <c r="M41" s="62"/>
    </row>
    <row r="42" spans="3:109" x14ac:dyDescent="0.25">
      <c r="C42" s="1"/>
      <c r="E42" s="62"/>
      <c r="G42" s="62"/>
      <c r="I42" s="62"/>
      <c r="K42" s="62"/>
      <c r="M42" s="62"/>
    </row>
    <row r="43" spans="3:109" x14ac:dyDescent="0.25">
      <c r="C43" s="1"/>
      <c r="E43" s="62"/>
      <c r="G43" s="62"/>
      <c r="I43" s="62"/>
      <c r="K43" s="62"/>
      <c r="M43" s="62"/>
    </row>
  </sheetData>
  <autoFilter ref="B4:EJ31" xr:uid="{00000000-0009-0000-0000-000004000000}"/>
  <sortState xmlns:xlrd2="http://schemas.microsoft.com/office/spreadsheetml/2017/richdata2" ref="B5:EK29">
    <sortCondition ref="D5:D29"/>
  </sortState>
  <phoneticPr fontId="9"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список</vt:lpstr>
      <vt:lpstr>дз</vt:lpstr>
      <vt:lpstr>кратко</vt:lpstr>
      <vt:lpstr>результаты</vt:lpstr>
      <vt:lpstr>ответы команд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dc:creator>
  <cp:lastModifiedBy>Иван Зеликов</cp:lastModifiedBy>
  <cp:lastPrinted>2013-10-26T11:42:21Z</cp:lastPrinted>
  <dcterms:created xsi:type="dcterms:W3CDTF">2012-11-22T12:09:25Z</dcterms:created>
  <dcterms:modified xsi:type="dcterms:W3CDTF">2023-11-12T19:34:16Z</dcterms:modified>
</cp:coreProperties>
</file>