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256" windowHeight="12696" firstSheet="1" activeTab="1"/>
  </bookViews>
  <sheets>
    <sheet name="список" sheetId="7" state="hidden" r:id="rId1"/>
    <sheet name="кратко" sheetId="9" r:id="rId2"/>
    <sheet name="результаты" sheetId="6" r:id="rId3"/>
    <sheet name="ответы команд" sheetId="4" r:id="rId4"/>
  </sheets>
  <definedNames>
    <definedName name="_xlnm._FilterDatabase" localSheetId="3" hidden="1">'ответы команд'!$A$4:$CA$28</definedName>
    <definedName name="_xlnm._FilterDatabase" localSheetId="2" hidden="1">результаты!$A$3:$N$28</definedName>
  </definedNames>
  <calcPr calcId="145621"/>
</workbook>
</file>

<file path=xl/calcChain.xml><?xml version="1.0" encoding="utf-8"?>
<calcChain xmlns="http://schemas.openxmlformats.org/spreadsheetml/2006/main">
  <c r="AW14" i="4" l="1"/>
  <c r="D5" i="6"/>
  <c r="E5" i="6"/>
  <c r="F5" i="6"/>
  <c r="G5" i="6"/>
  <c r="H5" i="6"/>
  <c r="I5" i="6"/>
  <c r="J5" i="6"/>
  <c r="K5" i="6"/>
  <c r="L5" i="6"/>
  <c r="M5" i="6"/>
  <c r="N5" i="6"/>
  <c r="O5" i="6"/>
  <c r="P5" i="6"/>
  <c r="Q5" i="6"/>
  <c r="R5" i="6"/>
  <c r="S5" i="6"/>
  <c r="T5" i="6"/>
  <c r="U5" i="6"/>
  <c r="V5" i="6"/>
  <c r="W5" i="6"/>
  <c r="X5" i="6"/>
  <c r="Y5" i="6"/>
  <c r="Z5" i="6"/>
  <c r="AA5" i="6"/>
  <c r="AB5" i="6"/>
  <c r="AC5" i="6"/>
  <c r="AD5" i="6"/>
  <c r="AE5" i="6"/>
  <c r="AF5" i="6"/>
  <c r="AG5" i="6"/>
  <c r="AH5" i="6"/>
  <c r="AI5" i="6"/>
  <c r="AJ5" i="6"/>
  <c r="AK5" i="6"/>
  <c r="AL5" i="6"/>
  <c r="AM5" i="6"/>
  <c r="AN5" i="6"/>
  <c r="D6" i="6"/>
  <c r="E6" i="6"/>
  <c r="F6" i="6"/>
  <c r="G6" i="6"/>
  <c r="H6" i="6"/>
  <c r="I6" i="6"/>
  <c r="J6" i="6"/>
  <c r="K6" i="6"/>
  <c r="L6" i="6"/>
  <c r="M6" i="6"/>
  <c r="N6" i="6"/>
  <c r="O6" i="6"/>
  <c r="P6" i="6"/>
  <c r="Q6" i="6"/>
  <c r="R6" i="6"/>
  <c r="S6" i="6"/>
  <c r="T6" i="6"/>
  <c r="U6" i="6"/>
  <c r="V6" i="6"/>
  <c r="W6" i="6"/>
  <c r="X6" i="6"/>
  <c r="Y6" i="6"/>
  <c r="Z6" i="6"/>
  <c r="AA6" i="6"/>
  <c r="AB6" i="6"/>
  <c r="AC6" i="6"/>
  <c r="AD6" i="6"/>
  <c r="AE6" i="6"/>
  <c r="AF6" i="6"/>
  <c r="AG6" i="6"/>
  <c r="AH6" i="6"/>
  <c r="AI6" i="6"/>
  <c r="AJ6" i="6"/>
  <c r="AK6" i="6"/>
  <c r="AL6" i="6"/>
  <c r="AM6" i="6"/>
  <c r="AN6" i="6"/>
  <c r="D7" i="6"/>
  <c r="E7" i="6"/>
  <c r="F7" i="6"/>
  <c r="G7" i="6"/>
  <c r="H7" i="6"/>
  <c r="I7" i="6"/>
  <c r="J7" i="6"/>
  <c r="K7" i="6"/>
  <c r="L7" i="6"/>
  <c r="M7" i="6"/>
  <c r="N7" i="6"/>
  <c r="O7" i="6"/>
  <c r="P7" i="6"/>
  <c r="Q7" i="6"/>
  <c r="R7" i="6"/>
  <c r="S7" i="6"/>
  <c r="T7" i="6"/>
  <c r="U7" i="6"/>
  <c r="V7" i="6"/>
  <c r="W7" i="6"/>
  <c r="X7" i="6"/>
  <c r="Y7" i="6"/>
  <c r="Z7" i="6"/>
  <c r="AA7" i="6"/>
  <c r="AB7" i="6"/>
  <c r="AC7" i="6"/>
  <c r="AD7" i="6"/>
  <c r="AE7" i="6"/>
  <c r="AF7" i="6"/>
  <c r="AG7" i="6"/>
  <c r="AH7" i="6"/>
  <c r="AI7" i="6"/>
  <c r="AJ7" i="6"/>
  <c r="AK7" i="6"/>
  <c r="AL7" i="6"/>
  <c r="AM7" i="6"/>
  <c r="AN7" i="6"/>
  <c r="D8" i="6"/>
  <c r="E8" i="6"/>
  <c r="F8" i="6"/>
  <c r="G8" i="6"/>
  <c r="H8" i="6"/>
  <c r="I8" i="6"/>
  <c r="J8" i="6"/>
  <c r="K8" i="6"/>
  <c r="L8" i="6"/>
  <c r="M8" i="6"/>
  <c r="N8" i="6"/>
  <c r="O8" i="6"/>
  <c r="P8" i="6"/>
  <c r="Q8" i="6"/>
  <c r="R8" i="6"/>
  <c r="S8" i="6"/>
  <c r="T8" i="6"/>
  <c r="U8" i="6"/>
  <c r="V8" i="6"/>
  <c r="W8" i="6"/>
  <c r="X8" i="6"/>
  <c r="Y8" i="6"/>
  <c r="Z8" i="6"/>
  <c r="AA8" i="6"/>
  <c r="AB8" i="6"/>
  <c r="AC8" i="6"/>
  <c r="AD8" i="6"/>
  <c r="AE8" i="6"/>
  <c r="AF8" i="6"/>
  <c r="AG8" i="6"/>
  <c r="AH8" i="6"/>
  <c r="AI8" i="6"/>
  <c r="AJ8" i="6"/>
  <c r="AK8" i="6"/>
  <c r="AL8" i="6"/>
  <c r="AM8" i="6"/>
  <c r="AN8" i="6"/>
  <c r="D9" i="6"/>
  <c r="E9" i="6"/>
  <c r="F9" i="6"/>
  <c r="G9" i="6"/>
  <c r="H9" i="6"/>
  <c r="J9" i="6"/>
  <c r="K9" i="6"/>
  <c r="L9" i="6"/>
  <c r="M9" i="6"/>
  <c r="N9" i="6"/>
  <c r="O9" i="6"/>
  <c r="P9" i="6"/>
  <c r="Q9" i="6"/>
  <c r="R9" i="6"/>
  <c r="S9" i="6"/>
  <c r="T9" i="6"/>
  <c r="U9" i="6"/>
  <c r="V9" i="6"/>
  <c r="W9" i="6"/>
  <c r="X9" i="6"/>
  <c r="Y9" i="6"/>
  <c r="Z9" i="6"/>
  <c r="AA9" i="6"/>
  <c r="AB9" i="6"/>
  <c r="AC9" i="6"/>
  <c r="AD9" i="6"/>
  <c r="AE9" i="6"/>
  <c r="AF9" i="6"/>
  <c r="AG9" i="6"/>
  <c r="AH9" i="6"/>
  <c r="AI9" i="6"/>
  <c r="AJ9" i="6"/>
  <c r="AK9" i="6"/>
  <c r="AL9" i="6"/>
  <c r="AM9" i="6"/>
  <c r="AN9" i="6"/>
  <c r="D10" i="6"/>
  <c r="E10" i="6"/>
  <c r="F10" i="6"/>
  <c r="G10" i="6"/>
  <c r="H10" i="6"/>
  <c r="I10" i="6"/>
  <c r="J10" i="6"/>
  <c r="K10" i="6"/>
  <c r="L10" i="6"/>
  <c r="M10" i="6"/>
  <c r="N10" i="6"/>
  <c r="O10" i="6"/>
  <c r="P10" i="6"/>
  <c r="Q10" i="6"/>
  <c r="R10" i="6"/>
  <c r="S10" i="6"/>
  <c r="T10" i="6"/>
  <c r="U10" i="6"/>
  <c r="V10" i="6"/>
  <c r="W10" i="6"/>
  <c r="X10" i="6"/>
  <c r="Y10" i="6"/>
  <c r="Z10" i="6"/>
  <c r="AA10" i="6"/>
  <c r="AB10" i="6"/>
  <c r="AC10" i="6"/>
  <c r="AD10" i="6"/>
  <c r="AE10" i="6"/>
  <c r="AF10" i="6"/>
  <c r="AG10" i="6"/>
  <c r="AH10" i="6"/>
  <c r="AI10" i="6"/>
  <c r="AJ10" i="6"/>
  <c r="AK10" i="6"/>
  <c r="AL10" i="6"/>
  <c r="AM10" i="6"/>
  <c r="AN10" i="6"/>
  <c r="D11" i="6"/>
  <c r="E11" i="6"/>
  <c r="F11" i="6"/>
  <c r="G11" i="6"/>
  <c r="H11" i="6"/>
  <c r="I11" i="6"/>
  <c r="J11" i="6"/>
  <c r="K11" i="6"/>
  <c r="L11" i="6"/>
  <c r="M11" i="6"/>
  <c r="N11" i="6"/>
  <c r="O11" i="6"/>
  <c r="P11" i="6"/>
  <c r="Q11" i="6"/>
  <c r="R11" i="6"/>
  <c r="S11" i="6"/>
  <c r="T11" i="6"/>
  <c r="U11" i="6"/>
  <c r="V11" i="6"/>
  <c r="W11" i="6"/>
  <c r="X11" i="6"/>
  <c r="Y11" i="6"/>
  <c r="Z11" i="6"/>
  <c r="AA11" i="6"/>
  <c r="AB11" i="6"/>
  <c r="AC11" i="6"/>
  <c r="AD11" i="6"/>
  <c r="AE11" i="6"/>
  <c r="AF11" i="6"/>
  <c r="AG11" i="6"/>
  <c r="AH11" i="6"/>
  <c r="AI11" i="6"/>
  <c r="AJ11" i="6"/>
  <c r="AK11" i="6"/>
  <c r="AL11" i="6"/>
  <c r="AM11" i="6"/>
  <c r="AN11" i="6"/>
  <c r="D12" i="6"/>
  <c r="E12" i="6"/>
  <c r="F12" i="6"/>
  <c r="G12" i="6"/>
  <c r="H12" i="6"/>
  <c r="I12" i="6"/>
  <c r="J12" i="6"/>
  <c r="K12" i="6"/>
  <c r="L12" i="6"/>
  <c r="M12" i="6"/>
  <c r="N12" i="6"/>
  <c r="O12" i="6"/>
  <c r="P12" i="6"/>
  <c r="Q12" i="6"/>
  <c r="R12" i="6"/>
  <c r="S12" i="6"/>
  <c r="T12" i="6"/>
  <c r="U12" i="6"/>
  <c r="V12" i="6"/>
  <c r="W12" i="6"/>
  <c r="X12" i="6"/>
  <c r="Y12" i="6"/>
  <c r="Z12" i="6"/>
  <c r="AA12" i="6"/>
  <c r="AB12" i="6"/>
  <c r="AC12" i="6"/>
  <c r="AD12" i="6"/>
  <c r="AE12" i="6"/>
  <c r="AF12" i="6"/>
  <c r="AG12" i="6"/>
  <c r="AH12" i="6"/>
  <c r="AI12" i="6"/>
  <c r="AJ12" i="6"/>
  <c r="AK12" i="6"/>
  <c r="AL12" i="6"/>
  <c r="AM12" i="6"/>
  <c r="AN12" i="6"/>
  <c r="D13" i="6"/>
  <c r="E13" i="6"/>
  <c r="F13" i="6"/>
  <c r="G13" i="6"/>
  <c r="H13" i="6"/>
  <c r="I13" i="6"/>
  <c r="J13" i="6"/>
  <c r="K13" i="6"/>
  <c r="L13" i="6"/>
  <c r="M13" i="6"/>
  <c r="N13" i="6"/>
  <c r="O13" i="6"/>
  <c r="P13" i="6"/>
  <c r="Q13" i="6"/>
  <c r="R13" i="6"/>
  <c r="S13" i="6"/>
  <c r="T13" i="6"/>
  <c r="U13" i="6"/>
  <c r="V13" i="6"/>
  <c r="W13" i="6"/>
  <c r="X13" i="6"/>
  <c r="Y13" i="6"/>
  <c r="Z13" i="6"/>
  <c r="AA13" i="6"/>
  <c r="AB13" i="6"/>
  <c r="AC13" i="6"/>
  <c r="AD13" i="6"/>
  <c r="AE13" i="6"/>
  <c r="AF13" i="6"/>
  <c r="AG13" i="6"/>
  <c r="AH13" i="6"/>
  <c r="AI13" i="6"/>
  <c r="AJ13" i="6"/>
  <c r="AK13" i="6"/>
  <c r="AL13" i="6"/>
  <c r="AM13" i="6"/>
  <c r="AN13" i="6"/>
  <c r="D14" i="6"/>
  <c r="F14" i="6"/>
  <c r="G14" i="6"/>
  <c r="H14" i="6"/>
  <c r="I14" i="6"/>
  <c r="J14" i="6"/>
  <c r="K14" i="6"/>
  <c r="L14" i="6"/>
  <c r="M14" i="6"/>
  <c r="N14" i="6"/>
  <c r="O14" i="6"/>
  <c r="P14" i="6"/>
  <c r="Q14" i="6"/>
  <c r="R14" i="6"/>
  <c r="S14" i="6"/>
  <c r="T14" i="6"/>
  <c r="U14" i="6"/>
  <c r="V14" i="6"/>
  <c r="W14" i="6"/>
  <c r="X14" i="6"/>
  <c r="Y14" i="6"/>
  <c r="Z14" i="6"/>
  <c r="AA14" i="6"/>
  <c r="AB14" i="6"/>
  <c r="AC14" i="6"/>
  <c r="AD14" i="6"/>
  <c r="AE14" i="6"/>
  <c r="AF14" i="6"/>
  <c r="AG14" i="6"/>
  <c r="AH14" i="6"/>
  <c r="AI14" i="6"/>
  <c r="AJ14" i="6"/>
  <c r="AK14" i="6"/>
  <c r="AL14" i="6"/>
  <c r="AM14" i="6"/>
  <c r="AN14" i="6"/>
  <c r="D15" i="6"/>
  <c r="E15" i="6"/>
  <c r="F15" i="6"/>
  <c r="G15" i="6"/>
  <c r="H15" i="6"/>
  <c r="I15" i="6"/>
  <c r="J15" i="6"/>
  <c r="K15" i="6"/>
  <c r="L15" i="6"/>
  <c r="M15" i="6"/>
  <c r="N15" i="6"/>
  <c r="O15" i="6"/>
  <c r="P15" i="6"/>
  <c r="Q15" i="6"/>
  <c r="R15" i="6"/>
  <c r="S15" i="6"/>
  <c r="T15" i="6"/>
  <c r="U15" i="6"/>
  <c r="V15" i="6"/>
  <c r="W15" i="6"/>
  <c r="X15" i="6"/>
  <c r="Y15" i="6"/>
  <c r="Z15" i="6"/>
  <c r="AA15" i="6"/>
  <c r="AB15" i="6"/>
  <c r="AC15" i="6"/>
  <c r="AD15" i="6"/>
  <c r="AE15" i="6"/>
  <c r="AF15" i="6"/>
  <c r="AG15" i="6"/>
  <c r="AH15" i="6"/>
  <c r="AI15" i="6"/>
  <c r="AJ15" i="6"/>
  <c r="AK15" i="6"/>
  <c r="AL15" i="6"/>
  <c r="AM15" i="6"/>
  <c r="AN15" i="6"/>
  <c r="D16" i="6"/>
  <c r="E16" i="6"/>
  <c r="F16" i="6"/>
  <c r="G16" i="6"/>
  <c r="H16" i="6"/>
  <c r="I16" i="6"/>
  <c r="J16" i="6"/>
  <c r="K16" i="6"/>
  <c r="L16" i="6"/>
  <c r="M16" i="6"/>
  <c r="N16" i="6"/>
  <c r="O16" i="6"/>
  <c r="P16" i="6"/>
  <c r="Q16" i="6"/>
  <c r="R16" i="6"/>
  <c r="S16" i="6"/>
  <c r="T16" i="6"/>
  <c r="U16" i="6"/>
  <c r="V16" i="6"/>
  <c r="W16" i="6"/>
  <c r="X16" i="6"/>
  <c r="Y16" i="6"/>
  <c r="Z16" i="6"/>
  <c r="AA16" i="6"/>
  <c r="AB16" i="6"/>
  <c r="AC16" i="6"/>
  <c r="AD16" i="6"/>
  <c r="AE16" i="6"/>
  <c r="AF16" i="6"/>
  <c r="AG16" i="6"/>
  <c r="AH16" i="6"/>
  <c r="AI16" i="6"/>
  <c r="AJ16" i="6"/>
  <c r="AK16" i="6"/>
  <c r="AL16" i="6"/>
  <c r="AM16" i="6"/>
  <c r="AN16" i="6"/>
  <c r="D17" i="6"/>
  <c r="E17" i="6"/>
  <c r="F17" i="6"/>
  <c r="G17" i="6"/>
  <c r="H17" i="6"/>
  <c r="I17" i="6"/>
  <c r="J17" i="6"/>
  <c r="K17" i="6"/>
  <c r="L17" i="6"/>
  <c r="M17" i="6"/>
  <c r="N17" i="6"/>
  <c r="O17" i="6"/>
  <c r="P17" i="6"/>
  <c r="Q17" i="6"/>
  <c r="R17" i="6"/>
  <c r="S17" i="6"/>
  <c r="T17" i="6"/>
  <c r="U17" i="6"/>
  <c r="V17" i="6"/>
  <c r="W17" i="6"/>
  <c r="X17" i="6"/>
  <c r="Y17" i="6"/>
  <c r="Z17" i="6"/>
  <c r="AA17" i="6"/>
  <c r="AB17" i="6"/>
  <c r="AC17" i="6"/>
  <c r="AD17" i="6"/>
  <c r="AE17" i="6"/>
  <c r="AF17" i="6"/>
  <c r="AG17" i="6"/>
  <c r="AH17" i="6"/>
  <c r="AI17" i="6"/>
  <c r="AJ17" i="6"/>
  <c r="AK17" i="6"/>
  <c r="AL17" i="6"/>
  <c r="AM17" i="6"/>
  <c r="AN17" i="6"/>
  <c r="D18" i="6"/>
  <c r="E18" i="6"/>
  <c r="F18" i="6"/>
  <c r="G18" i="6"/>
  <c r="H18" i="6"/>
  <c r="I18" i="6"/>
  <c r="J18" i="6"/>
  <c r="K18" i="6"/>
  <c r="L18" i="6"/>
  <c r="M18" i="6"/>
  <c r="N18" i="6"/>
  <c r="O18" i="6"/>
  <c r="P18" i="6"/>
  <c r="Q18" i="6"/>
  <c r="R18" i="6"/>
  <c r="S18" i="6"/>
  <c r="T18" i="6"/>
  <c r="U18" i="6"/>
  <c r="V18" i="6"/>
  <c r="W18" i="6"/>
  <c r="X18" i="6"/>
  <c r="Y18" i="6"/>
  <c r="Z18" i="6"/>
  <c r="AA18" i="6"/>
  <c r="AB18" i="6"/>
  <c r="AC18" i="6"/>
  <c r="AD18" i="6"/>
  <c r="AE18" i="6"/>
  <c r="AF18" i="6"/>
  <c r="AG18" i="6"/>
  <c r="AH18" i="6"/>
  <c r="AI18" i="6"/>
  <c r="AJ18" i="6"/>
  <c r="AK18" i="6"/>
  <c r="AL18" i="6"/>
  <c r="AM18" i="6"/>
  <c r="AN18" i="6"/>
  <c r="D19" i="6"/>
  <c r="E19" i="6"/>
  <c r="F19" i="6"/>
  <c r="G19" i="6"/>
  <c r="H19" i="6"/>
  <c r="I19" i="6"/>
  <c r="J19" i="6"/>
  <c r="K19" i="6"/>
  <c r="L19" i="6"/>
  <c r="M19" i="6"/>
  <c r="N19" i="6"/>
  <c r="O19" i="6"/>
  <c r="P19" i="6"/>
  <c r="Q19" i="6"/>
  <c r="R19" i="6"/>
  <c r="S19" i="6"/>
  <c r="T19" i="6"/>
  <c r="U19" i="6"/>
  <c r="V19" i="6"/>
  <c r="W19" i="6"/>
  <c r="X19" i="6"/>
  <c r="Y19" i="6"/>
  <c r="Z19" i="6"/>
  <c r="AA19" i="6"/>
  <c r="AB19" i="6"/>
  <c r="AC19" i="6"/>
  <c r="AD19" i="6"/>
  <c r="AE19" i="6"/>
  <c r="AF19" i="6"/>
  <c r="AG19" i="6"/>
  <c r="AH19" i="6"/>
  <c r="AI19" i="6"/>
  <c r="AJ19" i="6"/>
  <c r="AK19" i="6"/>
  <c r="AL19" i="6"/>
  <c r="AM19" i="6"/>
  <c r="AN19" i="6"/>
  <c r="D20" i="6"/>
  <c r="E20" i="6"/>
  <c r="F20" i="6"/>
  <c r="G20" i="6"/>
  <c r="H20" i="6"/>
  <c r="I20" i="6"/>
  <c r="J20" i="6"/>
  <c r="K20" i="6"/>
  <c r="L20" i="6"/>
  <c r="M20" i="6"/>
  <c r="N20" i="6"/>
  <c r="O20" i="6"/>
  <c r="P20" i="6"/>
  <c r="Q20" i="6"/>
  <c r="R20" i="6"/>
  <c r="S20" i="6"/>
  <c r="T20" i="6"/>
  <c r="U20" i="6"/>
  <c r="V20" i="6"/>
  <c r="W20" i="6"/>
  <c r="X20" i="6"/>
  <c r="Y20" i="6"/>
  <c r="Z20" i="6"/>
  <c r="AA20" i="6"/>
  <c r="AB20" i="6"/>
  <c r="AC20" i="6"/>
  <c r="AD20" i="6"/>
  <c r="AE20" i="6"/>
  <c r="AF20" i="6"/>
  <c r="AG20" i="6"/>
  <c r="AH20" i="6"/>
  <c r="AI20" i="6"/>
  <c r="AJ20" i="6"/>
  <c r="AK20" i="6"/>
  <c r="AL20" i="6"/>
  <c r="AM20" i="6"/>
  <c r="AN20" i="6"/>
  <c r="D21" i="6"/>
  <c r="E21" i="6"/>
  <c r="F21" i="6"/>
  <c r="G21" i="6"/>
  <c r="H21" i="6"/>
  <c r="I21" i="6"/>
  <c r="J21" i="6"/>
  <c r="K21" i="6"/>
  <c r="L21" i="6"/>
  <c r="M21" i="6"/>
  <c r="N21" i="6"/>
  <c r="O21" i="6"/>
  <c r="P21" i="6"/>
  <c r="Q21" i="6"/>
  <c r="R21" i="6"/>
  <c r="S21" i="6"/>
  <c r="T21" i="6"/>
  <c r="U21" i="6"/>
  <c r="V21" i="6"/>
  <c r="W21" i="6"/>
  <c r="X21" i="6"/>
  <c r="Y21" i="6"/>
  <c r="Z21" i="6"/>
  <c r="AA21" i="6"/>
  <c r="AB21" i="6"/>
  <c r="AC21" i="6"/>
  <c r="AD21" i="6"/>
  <c r="AE21" i="6"/>
  <c r="AF21" i="6"/>
  <c r="AG21" i="6"/>
  <c r="AH21" i="6"/>
  <c r="AI21" i="6"/>
  <c r="AJ21" i="6"/>
  <c r="AK21" i="6"/>
  <c r="AL21" i="6"/>
  <c r="AM21" i="6"/>
  <c r="AN21" i="6"/>
  <c r="D22" i="6"/>
  <c r="E22" i="6"/>
  <c r="F22" i="6"/>
  <c r="G22" i="6"/>
  <c r="H22" i="6"/>
  <c r="I22" i="6"/>
  <c r="J22" i="6"/>
  <c r="K22" i="6"/>
  <c r="L22" i="6"/>
  <c r="M22" i="6"/>
  <c r="N22" i="6"/>
  <c r="O22" i="6"/>
  <c r="P22" i="6"/>
  <c r="Q22" i="6"/>
  <c r="R22" i="6"/>
  <c r="S22" i="6"/>
  <c r="T22" i="6"/>
  <c r="U22" i="6"/>
  <c r="V22" i="6"/>
  <c r="W22" i="6"/>
  <c r="X22" i="6"/>
  <c r="Y22" i="6"/>
  <c r="Z22" i="6"/>
  <c r="AA22" i="6"/>
  <c r="AB22" i="6"/>
  <c r="AC22" i="6"/>
  <c r="AD22" i="6"/>
  <c r="AE22" i="6"/>
  <c r="AF22" i="6"/>
  <c r="AG22" i="6"/>
  <c r="AH22" i="6"/>
  <c r="AI22" i="6"/>
  <c r="AJ22" i="6"/>
  <c r="AK22" i="6"/>
  <c r="AL22" i="6"/>
  <c r="AM22" i="6"/>
  <c r="AN22" i="6"/>
  <c r="D23" i="6"/>
  <c r="E23" i="6"/>
  <c r="F23" i="6"/>
  <c r="G23" i="6"/>
  <c r="H23" i="6"/>
  <c r="I23" i="6"/>
  <c r="J23" i="6"/>
  <c r="K23" i="6"/>
  <c r="L23" i="6"/>
  <c r="M23" i="6"/>
  <c r="N23" i="6"/>
  <c r="O23" i="6"/>
  <c r="P23" i="6"/>
  <c r="Q23" i="6"/>
  <c r="R23" i="6"/>
  <c r="S23" i="6"/>
  <c r="T23" i="6"/>
  <c r="U23" i="6"/>
  <c r="V23" i="6"/>
  <c r="W23" i="6"/>
  <c r="X23" i="6"/>
  <c r="Y23" i="6"/>
  <c r="Z23" i="6"/>
  <c r="AA23" i="6"/>
  <c r="AB23" i="6"/>
  <c r="AC23" i="6"/>
  <c r="AD23" i="6"/>
  <c r="AE23" i="6"/>
  <c r="AF23" i="6"/>
  <c r="AG23" i="6"/>
  <c r="AH23" i="6"/>
  <c r="AI23" i="6"/>
  <c r="AJ23" i="6"/>
  <c r="AK23" i="6"/>
  <c r="AL23" i="6"/>
  <c r="AM23" i="6"/>
  <c r="AN23" i="6"/>
  <c r="D24" i="6"/>
  <c r="E24" i="6"/>
  <c r="F24" i="6"/>
  <c r="G24" i="6"/>
  <c r="H24" i="6"/>
  <c r="I24" i="6"/>
  <c r="J24" i="6"/>
  <c r="K24" i="6"/>
  <c r="L24" i="6"/>
  <c r="M24" i="6"/>
  <c r="N24" i="6"/>
  <c r="O24" i="6"/>
  <c r="P24" i="6"/>
  <c r="Q24" i="6"/>
  <c r="R24" i="6"/>
  <c r="S24" i="6"/>
  <c r="T24" i="6"/>
  <c r="U24" i="6"/>
  <c r="V24" i="6"/>
  <c r="W24" i="6"/>
  <c r="X24" i="6"/>
  <c r="Y24" i="6"/>
  <c r="Z24" i="6"/>
  <c r="AA24" i="6"/>
  <c r="AB24" i="6"/>
  <c r="AC24" i="6"/>
  <c r="AD24" i="6"/>
  <c r="AE24" i="6"/>
  <c r="AF24" i="6"/>
  <c r="AG24" i="6"/>
  <c r="AH24" i="6"/>
  <c r="AI24" i="6"/>
  <c r="AJ24" i="6"/>
  <c r="AK24" i="6"/>
  <c r="AL24" i="6"/>
  <c r="AM24" i="6"/>
  <c r="AN24" i="6"/>
  <c r="D25" i="6"/>
  <c r="E25" i="6"/>
  <c r="F25" i="6"/>
  <c r="G25" i="6"/>
  <c r="H25" i="6"/>
  <c r="I25" i="6"/>
  <c r="J25" i="6"/>
  <c r="K25" i="6"/>
  <c r="L25" i="6"/>
  <c r="M25" i="6"/>
  <c r="N25" i="6"/>
  <c r="O25" i="6"/>
  <c r="P25" i="6"/>
  <c r="Q25" i="6"/>
  <c r="R25" i="6"/>
  <c r="S25" i="6"/>
  <c r="T25" i="6"/>
  <c r="U25" i="6"/>
  <c r="V25" i="6"/>
  <c r="W25" i="6"/>
  <c r="X25" i="6"/>
  <c r="Y25" i="6"/>
  <c r="Z25" i="6"/>
  <c r="AA25" i="6"/>
  <c r="AB25" i="6"/>
  <c r="AC25" i="6"/>
  <c r="AD25" i="6"/>
  <c r="AE25" i="6"/>
  <c r="AF25" i="6"/>
  <c r="AG25" i="6"/>
  <c r="AH25" i="6"/>
  <c r="AI25" i="6"/>
  <c r="AJ25" i="6"/>
  <c r="AK25" i="6"/>
  <c r="AL25" i="6"/>
  <c r="AM25" i="6"/>
  <c r="AN25" i="6"/>
  <c r="D26" i="6"/>
  <c r="E26" i="6"/>
  <c r="F26" i="6"/>
  <c r="G26" i="6"/>
  <c r="H26" i="6"/>
  <c r="I26" i="6"/>
  <c r="J26" i="6"/>
  <c r="K26" i="6"/>
  <c r="L26" i="6"/>
  <c r="M26" i="6"/>
  <c r="N26" i="6"/>
  <c r="O26" i="6"/>
  <c r="P26" i="6"/>
  <c r="Q26" i="6"/>
  <c r="R26" i="6"/>
  <c r="S26" i="6"/>
  <c r="T26" i="6"/>
  <c r="U26" i="6"/>
  <c r="V26" i="6"/>
  <c r="W26" i="6"/>
  <c r="X26" i="6"/>
  <c r="Y26" i="6"/>
  <c r="Z26" i="6"/>
  <c r="AA26" i="6"/>
  <c r="AB26" i="6"/>
  <c r="AC26" i="6"/>
  <c r="AD26" i="6"/>
  <c r="AE26" i="6"/>
  <c r="AF26" i="6"/>
  <c r="AG26" i="6"/>
  <c r="AH26" i="6"/>
  <c r="AI26" i="6"/>
  <c r="AJ26" i="6"/>
  <c r="AK26" i="6"/>
  <c r="AL26" i="6"/>
  <c r="AM26" i="6"/>
  <c r="AN26" i="6"/>
  <c r="BQ15" i="4"/>
  <c r="BQ17" i="4"/>
  <c r="BQ8" i="4"/>
  <c r="BQ6" i="4"/>
  <c r="BQ20" i="4"/>
  <c r="BQ11" i="4"/>
  <c r="BQ7" i="4"/>
  <c r="BO15" i="4"/>
  <c r="BO14" i="4"/>
  <c r="BM10" i="4"/>
  <c r="BM12" i="4"/>
  <c r="BM8" i="4"/>
  <c r="BM16" i="4"/>
  <c r="BM9" i="4"/>
  <c r="BM19" i="4"/>
  <c r="BM11" i="4"/>
  <c r="BM5" i="4"/>
  <c r="BM7" i="4"/>
  <c r="U10" i="4"/>
  <c r="U6" i="4"/>
  <c r="U16" i="4"/>
  <c r="U20" i="4"/>
  <c r="U5" i="4"/>
  <c r="S9" i="4"/>
  <c r="M8" i="4"/>
  <c r="M7" i="4"/>
  <c r="K10" i="4"/>
  <c r="K12" i="4"/>
  <c r="K8" i="4"/>
  <c r="K9" i="4"/>
  <c r="K11" i="4"/>
  <c r="K5" i="4"/>
  <c r="K13" i="4"/>
  <c r="K7" i="4"/>
  <c r="I9" i="4"/>
  <c r="F4" i="9"/>
  <c r="BA15" i="4"/>
  <c r="Y12" i="4"/>
  <c r="C31" i="4" l="1"/>
  <c r="E31" i="4" s="1"/>
  <c r="F31" i="4" s="1"/>
  <c r="C34" i="4"/>
  <c r="C32" i="4"/>
  <c r="C33" i="4"/>
  <c r="E14" i="4"/>
  <c r="E17" i="4"/>
  <c r="E10" i="4"/>
  <c r="C35" i="4"/>
  <c r="C36" i="4"/>
  <c r="C37" i="4"/>
  <c r="C38" i="4"/>
  <c r="C39" i="4"/>
  <c r="C40" i="4"/>
  <c r="CB6" i="4"/>
  <c r="E6" i="4"/>
  <c r="E15" i="4"/>
  <c r="E21" i="4"/>
  <c r="E5" i="4"/>
  <c r="E8" i="4"/>
  <c r="E12" i="4"/>
  <c r="CB5" i="4"/>
  <c r="E11" i="4"/>
  <c r="O23" i="4"/>
  <c r="E23" i="4"/>
  <c r="E19" i="4"/>
  <c r="E9" i="4"/>
  <c r="E13" i="4"/>
  <c r="BQ14" i="4"/>
  <c r="E22" i="4"/>
  <c r="BQ18" i="4"/>
  <c r="AY7" i="4"/>
  <c r="E7" i="4"/>
  <c r="E24" i="4"/>
  <c r="E4" i="4" l="1"/>
  <c r="G31" i="4"/>
  <c r="E32" i="4" s="1"/>
  <c r="F32" i="4" s="1"/>
  <c r="G32" i="4" s="1"/>
  <c r="E33" i="4" s="1"/>
  <c r="F33" i="4" s="1"/>
  <c r="G33" i="4" s="1"/>
  <c r="E34" i="4" s="1"/>
  <c r="E29" i="4"/>
  <c r="F34" i="4" l="1"/>
  <c r="G34" i="4" s="1"/>
  <c r="E35" i="4" s="1"/>
  <c r="F35" i="4" l="1"/>
  <c r="G35" i="4" s="1"/>
  <c r="E36" i="4" s="1"/>
  <c r="CB4" i="4"/>
  <c r="CB26" i="4"/>
  <c r="F36" i="4" l="1"/>
  <c r="G36" i="4" s="1"/>
  <c r="E37" i="4" s="1"/>
  <c r="AW25" i="4"/>
  <c r="AU25" i="4"/>
  <c r="AU10" i="4"/>
  <c r="AK26" i="4"/>
  <c r="AK24" i="4"/>
  <c r="AA7" i="4"/>
  <c r="BG21" i="4"/>
  <c r="BG23" i="4"/>
  <c r="BG22" i="4"/>
  <c r="BG24" i="4"/>
  <c r="BG20" i="4"/>
  <c r="BG19" i="4"/>
  <c r="BG25" i="4"/>
  <c r="BT24" i="4"/>
  <c r="BT26" i="4"/>
  <c r="BT22" i="4"/>
  <c r="BT23" i="4"/>
  <c r="BT21" i="4"/>
  <c r="BT15" i="4"/>
  <c r="BT14" i="4"/>
  <c r="BT17" i="4"/>
  <c r="BT10" i="4"/>
  <c r="BT12" i="4"/>
  <c r="BT8" i="4"/>
  <c r="BT18" i="4"/>
  <c r="BT6" i="4"/>
  <c r="BT25" i="4"/>
  <c r="BT16" i="4"/>
  <c r="BT9" i="4"/>
  <c r="BT19" i="4"/>
  <c r="BT20" i="4"/>
  <c r="BT11" i="4"/>
  <c r="BT5" i="4"/>
  <c r="BT13" i="4"/>
  <c r="BT7" i="4"/>
  <c r="BW24" i="4"/>
  <c r="BW26" i="4"/>
  <c r="BW22" i="4"/>
  <c r="BW23" i="4"/>
  <c r="BW21" i="4"/>
  <c r="BW15" i="4"/>
  <c r="BW14" i="4"/>
  <c r="BW17" i="4"/>
  <c r="BW10" i="4"/>
  <c r="BW12" i="4"/>
  <c r="BW8" i="4"/>
  <c r="BW18" i="4"/>
  <c r="BW6" i="4"/>
  <c r="BW25" i="4"/>
  <c r="BW16" i="4"/>
  <c r="BW9" i="4"/>
  <c r="BW19" i="4"/>
  <c r="BW20" i="4"/>
  <c r="BW11" i="4"/>
  <c r="BW5" i="4"/>
  <c r="BW13" i="4"/>
  <c r="BW7" i="4"/>
  <c r="BZ13" i="4"/>
  <c r="BZ5" i="4"/>
  <c r="BZ11" i="4"/>
  <c r="BZ20" i="4"/>
  <c r="BZ19" i="4"/>
  <c r="BZ9" i="4"/>
  <c r="BZ16" i="4"/>
  <c r="BZ25" i="4"/>
  <c r="BZ6" i="4"/>
  <c r="BZ18" i="4"/>
  <c r="BZ8" i="4"/>
  <c r="BZ12" i="4"/>
  <c r="BZ10" i="4"/>
  <c r="BZ17" i="4"/>
  <c r="BZ14" i="4"/>
  <c r="BZ15" i="4"/>
  <c r="BZ21" i="4"/>
  <c r="BZ23" i="4"/>
  <c r="BZ22" i="4"/>
  <c r="BZ26" i="4"/>
  <c r="BZ24" i="4"/>
  <c r="BZ7" i="4"/>
  <c r="BQ24" i="4"/>
  <c r="BQ26" i="4"/>
  <c r="BQ22" i="4"/>
  <c r="BQ21" i="4"/>
  <c r="BQ10" i="4"/>
  <c r="BQ12" i="4"/>
  <c r="BQ25" i="4"/>
  <c r="BQ9" i="4"/>
  <c r="BQ19" i="4"/>
  <c r="BQ13" i="4"/>
  <c r="BO24" i="4"/>
  <c r="BO26" i="4"/>
  <c r="BO22" i="4"/>
  <c r="BO23" i="4"/>
  <c r="BO21" i="4"/>
  <c r="BO17" i="4"/>
  <c r="BO10" i="4"/>
  <c r="BO12" i="4"/>
  <c r="BO8" i="4"/>
  <c r="BO18" i="4"/>
  <c r="BO6" i="4"/>
  <c r="BO25" i="4"/>
  <c r="BO16" i="4"/>
  <c r="BO9" i="4"/>
  <c r="BO19" i="4"/>
  <c r="BO20" i="4"/>
  <c r="BO5" i="4"/>
  <c r="BO13" i="4"/>
  <c r="BO7" i="4"/>
  <c r="BM24" i="4"/>
  <c r="BM26" i="4"/>
  <c r="BM22" i="4"/>
  <c r="BM23" i="4"/>
  <c r="BM21" i="4"/>
  <c r="BM14" i="4"/>
  <c r="BM25" i="4"/>
  <c r="BM20" i="4"/>
  <c r="BM13" i="4"/>
  <c r="BK24" i="4"/>
  <c r="BK26" i="4"/>
  <c r="BK22" i="4"/>
  <c r="BK23" i="4"/>
  <c r="BK21" i="4"/>
  <c r="BK15" i="4"/>
  <c r="BK14" i="4"/>
  <c r="BK17" i="4"/>
  <c r="BK10" i="4"/>
  <c r="BK18" i="4"/>
  <c r="BK6" i="4"/>
  <c r="BK25" i="4"/>
  <c r="BK16" i="4"/>
  <c r="BK9" i="4"/>
  <c r="BK19" i="4"/>
  <c r="BK20" i="4"/>
  <c r="BK11" i="4"/>
  <c r="BK5" i="4"/>
  <c r="BK13" i="4"/>
  <c r="BK7" i="4"/>
  <c r="BI26" i="4"/>
  <c r="BI22" i="4"/>
  <c r="BI23" i="4"/>
  <c r="BI15" i="4"/>
  <c r="BI10" i="4"/>
  <c r="BI12" i="4"/>
  <c r="BI18" i="4"/>
  <c r="BI25" i="4"/>
  <c r="BI9" i="4"/>
  <c r="BI19" i="4"/>
  <c r="BI11" i="4"/>
  <c r="BI13" i="4"/>
  <c r="BI7" i="4"/>
  <c r="BE24" i="4"/>
  <c r="BE26" i="4"/>
  <c r="BE22" i="4"/>
  <c r="BE23" i="4"/>
  <c r="BE21" i="4"/>
  <c r="BE15" i="4"/>
  <c r="BE14" i="4"/>
  <c r="BE10" i="4"/>
  <c r="BE12" i="4"/>
  <c r="BE8" i="4"/>
  <c r="BE18" i="4"/>
  <c r="BE25" i="4"/>
  <c r="BE16" i="4"/>
  <c r="BE9" i="4"/>
  <c r="BE19" i="4"/>
  <c r="BE20" i="4"/>
  <c r="BE11" i="4"/>
  <c r="BE13" i="4"/>
  <c r="BE7" i="4"/>
  <c r="BC24" i="4"/>
  <c r="BC26" i="4"/>
  <c r="BC22" i="4"/>
  <c r="BC23" i="4"/>
  <c r="BC21" i="4"/>
  <c r="BC15" i="4"/>
  <c r="BC14" i="4"/>
  <c r="BC17" i="4"/>
  <c r="BC10" i="4"/>
  <c r="BC12" i="4"/>
  <c r="BC18" i="4"/>
  <c r="BC6" i="4"/>
  <c r="BC25" i="4"/>
  <c r="BC16" i="4"/>
  <c r="BC9" i="4"/>
  <c r="BC19" i="4"/>
  <c r="BC20" i="4"/>
  <c r="BC11" i="4"/>
  <c r="BC5" i="4"/>
  <c r="BC13" i="4"/>
  <c r="BC7" i="4"/>
  <c r="BA24" i="4"/>
  <c r="BA26" i="4"/>
  <c r="BA22" i="4"/>
  <c r="BA23" i="4"/>
  <c r="BA21" i="4"/>
  <c r="BA14" i="4"/>
  <c r="BA17" i="4"/>
  <c r="BA10" i="4"/>
  <c r="BA12" i="4"/>
  <c r="BA8" i="4"/>
  <c r="BA6" i="4"/>
  <c r="BA25" i="4"/>
  <c r="BA16" i="4"/>
  <c r="BA9" i="4"/>
  <c r="BA19" i="4"/>
  <c r="BA20" i="4"/>
  <c r="BA11" i="4"/>
  <c r="BA5" i="4"/>
  <c r="BA13" i="4"/>
  <c r="BA7" i="4"/>
  <c r="AY24" i="4"/>
  <c r="AY26" i="4"/>
  <c r="AY22" i="4"/>
  <c r="AY23" i="4"/>
  <c r="AY21" i="4"/>
  <c r="AY15" i="4"/>
  <c r="AY17" i="4"/>
  <c r="AY10" i="4"/>
  <c r="AY12" i="4"/>
  <c r="AY18" i="4"/>
  <c r="AY6" i="4"/>
  <c r="AY25" i="4"/>
  <c r="AY16" i="4"/>
  <c r="AY9" i="4"/>
  <c r="AY19" i="4"/>
  <c r="AY20" i="4"/>
  <c r="AY5" i="4"/>
  <c r="AY13" i="4"/>
  <c r="AW24" i="4"/>
  <c r="AW26" i="4"/>
  <c r="AU24" i="4"/>
  <c r="AU26" i="4"/>
  <c r="AU22" i="4"/>
  <c r="AU23" i="4"/>
  <c r="AU21" i="4"/>
  <c r="AU13" i="4"/>
  <c r="AS24" i="4"/>
  <c r="AS26" i="4"/>
  <c r="AS22" i="4"/>
  <c r="AS23" i="4"/>
  <c r="AQ24" i="4"/>
  <c r="AQ26" i="4"/>
  <c r="AQ22" i="4"/>
  <c r="AQ23" i="4"/>
  <c r="AQ21" i="4"/>
  <c r="AQ15" i="4"/>
  <c r="AQ12" i="4"/>
  <c r="AQ8" i="4"/>
  <c r="AQ25" i="4"/>
  <c r="AQ9" i="4"/>
  <c r="AQ19" i="4"/>
  <c r="AQ20" i="4"/>
  <c r="AO24" i="4"/>
  <c r="AO26" i="4"/>
  <c r="AO22" i="4"/>
  <c r="AO21" i="4"/>
  <c r="AO17" i="4"/>
  <c r="AO10" i="4"/>
  <c r="AO12" i="4"/>
  <c r="AO25" i="4"/>
  <c r="AO19" i="4"/>
  <c r="AO20" i="4"/>
  <c r="AO11" i="4"/>
  <c r="AO13" i="4"/>
  <c r="AM24" i="4"/>
  <c r="AM26" i="4"/>
  <c r="AM22" i="4"/>
  <c r="AM23" i="4"/>
  <c r="AM21" i="4"/>
  <c r="AM15" i="4"/>
  <c r="AM14" i="4"/>
  <c r="AM17" i="4"/>
  <c r="AM12" i="4"/>
  <c r="AM18" i="4"/>
  <c r="AM6" i="4"/>
  <c r="AM25" i="4"/>
  <c r="AM16" i="4"/>
  <c r="AM9" i="4"/>
  <c r="AM19" i="4"/>
  <c r="AM20" i="4"/>
  <c r="AM11" i="4"/>
  <c r="AM5" i="4"/>
  <c r="AM13" i="4"/>
  <c r="AI24" i="4"/>
  <c r="AI26" i="4"/>
  <c r="AI22" i="4"/>
  <c r="AI23" i="4"/>
  <c r="AI15" i="4"/>
  <c r="AI17" i="4"/>
  <c r="AI10" i="4"/>
  <c r="AI12" i="4"/>
  <c r="AI8" i="4"/>
  <c r="AI18" i="4"/>
  <c r="AI6" i="4"/>
  <c r="AI25" i="4"/>
  <c r="AI16" i="4"/>
  <c r="AI9" i="4"/>
  <c r="AI19" i="4"/>
  <c r="AI20" i="4"/>
  <c r="AI11" i="4"/>
  <c r="AI5" i="4"/>
  <c r="AI13" i="4"/>
  <c r="AI7" i="4"/>
  <c r="AG24" i="4"/>
  <c r="AG26" i="4"/>
  <c r="AG22" i="4"/>
  <c r="AG23" i="4"/>
  <c r="AG21" i="4"/>
  <c r="AG15" i="4"/>
  <c r="AG14" i="4"/>
  <c r="AG10" i="4"/>
  <c r="AG12" i="4"/>
  <c r="AG8" i="4"/>
  <c r="AG18" i="4"/>
  <c r="AG25" i="4"/>
  <c r="AG16" i="4"/>
  <c r="AG9" i="4"/>
  <c r="AG19" i="4"/>
  <c r="AG20" i="4"/>
  <c r="AG11" i="4"/>
  <c r="AG13" i="4"/>
  <c r="AG7" i="4"/>
  <c r="AE24" i="4"/>
  <c r="AE26" i="4"/>
  <c r="AE22" i="4"/>
  <c r="AE23" i="4"/>
  <c r="AE21" i="4"/>
  <c r="AE14" i="4"/>
  <c r="AE17" i="4"/>
  <c r="AE10" i="4"/>
  <c r="AE12" i="4"/>
  <c r="AE8" i="4"/>
  <c r="AE18" i="4"/>
  <c r="AE25" i="4"/>
  <c r="AE16" i="4"/>
  <c r="AE9" i="4"/>
  <c r="AE19" i="4"/>
  <c r="AE20" i="4"/>
  <c r="AE11" i="4"/>
  <c r="AE7" i="4"/>
  <c r="AC24" i="4"/>
  <c r="AC26" i="4"/>
  <c r="AC22" i="4"/>
  <c r="AC23" i="4"/>
  <c r="AC21" i="4"/>
  <c r="AC14" i="4"/>
  <c r="AC17" i="4"/>
  <c r="AC10" i="4"/>
  <c r="AC12" i="4"/>
  <c r="AC8" i="4"/>
  <c r="AC18" i="4"/>
  <c r="AC25" i="4"/>
  <c r="AC16" i="4"/>
  <c r="AC19" i="4"/>
  <c r="AC20" i="4"/>
  <c r="AC13" i="4"/>
  <c r="AC7" i="4"/>
  <c r="AA24" i="4"/>
  <c r="AA26" i="4"/>
  <c r="AA22" i="4"/>
  <c r="AA23" i="4"/>
  <c r="AA21" i="4"/>
  <c r="AA15" i="4"/>
  <c r="AA14" i="4"/>
  <c r="AA17" i="4"/>
  <c r="AA10" i="4"/>
  <c r="AA12" i="4"/>
  <c r="AA8" i="4"/>
  <c r="AA18" i="4"/>
  <c r="AA6" i="4"/>
  <c r="AA25" i="4"/>
  <c r="AA16" i="4"/>
  <c r="AA9" i="4"/>
  <c r="AA19" i="4"/>
  <c r="AA20" i="4"/>
  <c r="AA11" i="4"/>
  <c r="AA5" i="4"/>
  <c r="AA13" i="4"/>
  <c r="Y24" i="4"/>
  <c r="Y26" i="4"/>
  <c r="Y22" i="4"/>
  <c r="Y23" i="4"/>
  <c r="Y21" i="4"/>
  <c r="Y15" i="4"/>
  <c r="Y14" i="4"/>
  <c r="Y17" i="4"/>
  <c r="Y10" i="4"/>
  <c r="Y8" i="4"/>
  <c r="Y18" i="4"/>
  <c r="Y6" i="4"/>
  <c r="Y25" i="4"/>
  <c r="Y16" i="4"/>
  <c r="Y9" i="4"/>
  <c r="Y19" i="4"/>
  <c r="Y20" i="4"/>
  <c r="Y11" i="4"/>
  <c r="Y5" i="4"/>
  <c r="Y13" i="4"/>
  <c r="Y7" i="4"/>
  <c r="U24" i="4"/>
  <c r="U26" i="4"/>
  <c r="U22" i="4"/>
  <c r="U23" i="4"/>
  <c r="U21" i="4"/>
  <c r="U15" i="4"/>
  <c r="U17" i="4"/>
  <c r="U12" i="4"/>
  <c r="U8" i="4"/>
  <c r="U18" i="4"/>
  <c r="U25" i="4"/>
  <c r="U9" i="4"/>
  <c r="U19" i="4"/>
  <c r="U13" i="4"/>
  <c r="U7" i="4"/>
  <c r="Q24" i="4"/>
  <c r="Q26" i="4"/>
  <c r="Q22" i="4"/>
  <c r="Q23" i="4"/>
  <c r="Q21" i="4"/>
  <c r="Q15" i="4"/>
  <c r="Q10" i="4"/>
  <c r="Q12" i="4"/>
  <c r="Q8" i="4"/>
  <c r="Q6" i="4"/>
  <c r="Q25" i="4"/>
  <c r="Q16" i="4"/>
  <c r="Q9" i="4"/>
  <c r="Q19" i="4"/>
  <c r="Q20" i="4"/>
  <c r="Q11" i="4"/>
  <c r="Q5" i="4"/>
  <c r="Q13" i="4"/>
  <c r="Q7" i="4"/>
  <c r="O24" i="4"/>
  <c r="O26" i="4"/>
  <c r="O22" i="4"/>
  <c r="O21" i="4"/>
  <c r="O15" i="4"/>
  <c r="O14" i="4"/>
  <c r="O17" i="4"/>
  <c r="O10" i="4"/>
  <c r="O12" i="4"/>
  <c r="O8" i="4"/>
  <c r="O18" i="4"/>
  <c r="O25" i="4"/>
  <c r="O16" i="4"/>
  <c r="O9" i="4"/>
  <c r="I9" i="6" s="1"/>
  <c r="O19" i="4"/>
  <c r="O20" i="4"/>
  <c r="O11" i="4"/>
  <c r="O13" i="4"/>
  <c r="M26" i="4"/>
  <c r="M22" i="4"/>
  <c r="M23" i="4"/>
  <c r="M21" i="4"/>
  <c r="M15" i="4"/>
  <c r="M17" i="4"/>
  <c r="M10" i="4"/>
  <c r="M12" i="4"/>
  <c r="M18" i="4"/>
  <c r="M6" i="4"/>
  <c r="M25" i="4"/>
  <c r="M16" i="4"/>
  <c r="M19" i="4"/>
  <c r="M20" i="4"/>
  <c r="M11" i="4"/>
  <c r="M5" i="4"/>
  <c r="M13" i="4"/>
  <c r="K24" i="4"/>
  <c r="K26" i="4"/>
  <c r="K22" i="4"/>
  <c r="K23" i="4"/>
  <c r="K21" i="4"/>
  <c r="K15" i="4"/>
  <c r="K14" i="4"/>
  <c r="K17" i="4"/>
  <c r="K18" i="4"/>
  <c r="K6" i="4"/>
  <c r="K25" i="4"/>
  <c r="K16" i="4"/>
  <c r="K19" i="4"/>
  <c r="K20" i="4"/>
  <c r="I24" i="4"/>
  <c r="I26" i="4"/>
  <c r="I22" i="4"/>
  <c r="I23" i="4"/>
  <c r="I21" i="4"/>
  <c r="I15" i="4"/>
  <c r="I17" i="4"/>
  <c r="I10" i="4"/>
  <c r="I12" i="4"/>
  <c r="I8" i="4"/>
  <c r="I18" i="4"/>
  <c r="I6" i="4"/>
  <c r="I25" i="4"/>
  <c r="I16" i="4"/>
  <c r="I19" i="4"/>
  <c r="I20" i="4"/>
  <c r="I11" i="4"/>
  <c r="I5" i="4"/>
  <c r="I13" i="4"/>
  <c r="I7" i="4"/>
  <c r="S13" i="4"/>
  <c r="S11" i="4"/>
  <c r="S20" i="4"/>
  <c r="S19" i="4"/>
  <c r="S16" i="4"/>
  <c r="S25" i="4"/>
  <c r="S6" i="4"/>
  <c r="S18" i="4"/>
  <c r="S8" i="4"/>
  <c r="S12" i="4"/>
  <c r="S10" i="4"/>
  <c r="S17" i="4"/>
  <c r="S15" i="4"/>
  <c r="S21" i="4"/>
  <c r="S23" i="4"/>
  <c r="S22" i="4"/>
  <c r="S26" i="4"/>
  <c r="S24" i="4"/>
  <c r="S7" i="4"/>
  <c r="W24" i="4" l="1"/>
  <c r="W14" i="4"/>
  <c r="F37" i="4"/>
  <c r="G37" i="4" s="1"/>
  <c r="E38" i="4" s="1"/>
  <c r="W20" i="4"/>
  <c r="W26" i="4"/>
  <c r="W10" i="4"/>
  <c r="W21" i="4"/>
  <c r="W12" i="4"/>
  <c r="W19" i="4"/>
  <c r="W6" i="4"/>
  <c r="W15" i="4"/>
  <c r="W25" i="4"/>
  <c r="W8" i="4"/>
  <c r="W11" i="4"/>
  <c r="W9" i="4"/>
  <c r="W5" i="4"/>
  <c r="W16" i="4"/>
  <c r="W7" i="4"/>
  <c r="W13" i="4"/>
  <c r="W22" i="4"/>
  <c r="W23" i="4"/>
  <c r="AN4" i="6"/>
  <c r="CA24" i="4"/>
  <c r="CA26" i="4"/>
  <c r="CA22" i="4"/>
  <c r="CA23" i="4"/>
  <c r="CA21" i="4"/>
  <c r="CA15" i="4"/>
  <c r="CA14" i="4"/>
  <c r="CA17" i="4"/>
  <c r="CA10" i="4"/>
  <c r="CA12" i="4"/>
  <c r="CA8" i="4"/>
  <c r="CA18" i="4"/>
  <c r="CA6" i="4"/>
  <c r="CA25" i="4"/>
  <c r="CA16" i="4"/>
  <c r="CA9" i="4"/>
  <c r="CA19" i="4"/>
  <c r="CA20" i="4"/>
  <c r="CA11" i="4"/>
  <c r="CA5" i="4"/>
  <c r="CA13" i="4"/>
  <c r="CA7" i="4"/>
  <c r="BM4" i="4"/>
  <c r="BO4" i="4"/>
  <c r="BQ4" i="4"/>
  <c r="W4" i="4"/>
  <c r="M4" i="6" s="1"/>
  <c r="F24" i="7"/>
  <c r="F25" i="9" s="1"/>
  <c r="F23" i="7"/>
  <c r="F24" i="9" s="1"/>
  <c r="F22" i="7"/>
  <c r="F23" i="9" s="1"/>
  <c r="F21" i="7"/>
  <c r="F22" i="9" s="1"/>
  <c r="F20" i="7"/>
  <c r="F21" i="9" s="1"/>
  <c r="F19" i="7"/>
  <c r="F20" i="9" s="1"/>
  <c r="F18" i="7"/>
  <c r="F19" i="9" s="1"/>
  <c r="F17" i="7"/>
  <c r="F18" i="9" s="1"/>
  <c r="F9" i="7"/>
  <c r="F10" i="9" s="1"/>
  <c r="F4" i="7"/>
  <c r="F5" i="9" s="1"/>
  <c r="F5" i="7"/>
  <c r="F6" i="9" s="1"/>
  <c r="F6" i="7"/>
  <c r="F7" i="9" s="1"/>
  <c r="F7" i="7"/>
  <c r="F8" i="9" s="1"/>
  <c r="F8" i="7"/>
  <c r="F9" i="9" s="1"/>
  <c r="F10" i="7"/>
  <c r="F11" i="9" s="1"/>
  <c r="F11" i="7"/>
  <c r="F12" i="9" s="1"/>
  <c r="F12" i="7"/>
  <c r="F13" i="9" s="1"/>
  <c r="F13" i="7"/>
  <c r="F14" i="9" s="1"/>
  <c r="F14" i="7"/>
  <c r="F15" i="9" s="1"/>
  <c r="F15" i="7"/>
  <c r="F16" i="9" s="1"/>
  <c r="F16" i="7"/>
  <c r="F17" i="9" s="1"/>
  <c r="F3" i="7"/>
  <c r="BM17" i="4" l="1"/>
  <c r="BM15" i="4"/>
  <c r="BM6" i="4"/>
  <c r="AI4" i="6"/>
  <c r="BO11" i="4"/>
  <c r="AJ4" i="6"/>
  <c r="BQ16" i="4"/>
  <c r="BQ23" i="4"/>
  <c r="BQ5" i="4"/>
  <c r="F38" i="4"/>
  <c r="G38" i="4" s="1"/>
  <c r="E39" i="4" s="1"/>
  <c r="BM18" i="4"/>
  <c r="AH4" i="6"/>
  <c r="BO28" i="4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AI28" i="6" l="1"/>
  <c r="BQ28" i="4"/>
  <c r="F39" i="4"/>
  <c r="G39" i="4" s="1"/>
  <c r="E40" i="4" s="1"/>
  <c r="AJ28" i="6"/>
  <c r="BY28" i="4"/>
  <c r="BV28" i="4"/>
  <c r="BS28" i="4"/>
  <c r="BS4" i="4"/>
  <c r="BM28" i="4" l="1"/>
  <c r="AH28" i="6"/>
  <c r="F40" i="4"/>
  <c r="G40" i="4" s="1"/>
  <c r="AM4" i="6"/>
  <c r="BY4" i="4"/>
  <c r="BV4" i="4"/>
  <c r="CA28" i="4" l="1"/>
  <c r="CA4" i="4"/>
  <c r="BZ28" i="4"/>
  <c r="BK4" i="4"/>
  <c r="BI4" i="4"/>
  <c r="BG4" i="4"/>
  <c r="BE4" i="4"/>
  <c r="BC4" i="4"/>
  <c r="BC8" i="4" s="1"/>
  <c r="BA4" i="4"/>
  <c r="BA18" i="4" s="1"/>
  <c r="AY4" i="4"/>
  <c r="AW4" i="4"/>
  <c r="AU4" i="4"/>
  <c r="AS4" i="4"/>
  <c r="AQ4" i="4"/>
  <c r="AO4" i="4"/>
  <c r="AM4" i="4"/>
  <c r="AK4" i="4"/>
  <c r="AI4" i="4"/>
  <c r="AG4" i="4"/>
  <c r="AE4" i="4"/>
  <c r="AC4" i="4"/>
  <c r="AC5" i="4" l="1"/>
  <c r="AC9" i="4"/>
  <c r="AC6" i="4"/>
  <c r="AC15" i="4"/>
  <c r="AC11" i="4"/>
  <c r="AM10" i="4"/>
  <c r="AM8" i="4"/>
  <c r="AM7" i="4"/>
  <c r="AU17" i="4"/>
  <c r="AU6" i="4"/>
  <c r="AU5" i="4"/>
  <c r="AU12" i="4"/>
  <c r="AU16" i="4"/>
  <c r="AU15" i="4"/>
  <c r="AU8" i="4"/>
  <c r="AU19" i="4"/>
  <c r="AU14" i="4"/>
  <c r="AU18" i="4"/>
  <c r="AU20" i="4"/>
  <c r="AU11" i="4"/>
  <c r="AU7" i="4"/>
  <c r="AU9" i="4"/>
  <c r="BK12" i="4"/>
  <c r="BK8" i="4"/>
  <c r="AG5" i="4"/>
  <c r="AG6" i="4"/>
  <c r="AG17" i="4"/>
  <c r="AO23" i="4"/>
  <c r="AO9" i="4"/>
  <c r="AO15" i="4"/>
  <c r="AO7" i="4"/>
  <c r="AO8" i="4"/>
  <c r="AO18" i="4"/>
  <c r="AO16" i="4"/>
  <c r="AO5" i="4"/>
  <c r="AO6" i="4"/>
  <c r="AW17" i="4"/>
  <c r="AW11" i="4"/>
  <c r="AW23" i="4"/>
  <c r="AW8" i="4"/>
  <c r="AW13" i="4"/>
  <c r="AW21" i="4"/>
  <c r="AW9" i="4"/>
  <c r="AW15" i="4"/>
  <c r="AW20" i="4"/>
  <c r="AW5" i="4"/>
  <c r="AW19" i="4"/>
  <c r="AW12" i="4"/>
  <c r="AW10" i="4"/>
  <c r="AW22" i="4"/>
  <c r="AW6" i="4"/>
  <c r="AW16" i="4"/>
  <c r="BE17" i="4"/>
  <c r="BE5" i="4"/>
  <c r="AK22" i="4"/>
  <c r="AK14" i="4"/>
  <c r="AK8" i="4"/>
  <c r="AK16" i="4"/>
  <c r="AK5" i="4"/>
  <c r="AK23" i="4"/>
  <c r="AK17" i="4"/>
  <c r="AK18" i="4"/>
  <c r="AK9" i="4"/>
  <c r="AK13" i="4"/>
  <c r="AK21" i="4"/>
  <c r="AK10" i="4"/>
  <c r="AK6" i="4"/>
  <c r="AK19" i="4"/>
  <c r="AK7" i="4"/>
  <c r="AK15" i="4"/>
  <c r="AK12" i="4"/>
  <c r="AK25" i="4"/>
  <c r="AK11" i="4"/>
  <c r="AK20" i="4"/>
  <c r="AS14" i="4"/>
  <c r="AS7" i="4"/>
  <c r="AS25" i="4"/>
  <c r="AS19" i="4"/>
  <c r="AS12" i="4"/>
  <c r="AS10" i="4"/>
  <c r="AS21" i="4"/>
  <c r="AS15" i="4"/>
  <c r="AE13" i="4"/>
  <c r="AE6" i="4"/>
  <c r="AE15" i="4"/>
  <c r="AE5" i="4"/>
  <c r="AI14" i="4"/>
  <c r="AI21" i="4"/>
  <c r="AQ17" i="4"/>
  <c r="AQ11" i="4"/>
  <c r="AQ18" i="4"/>
  <c r="AQ5" i="4"/>
  <c r="AQ6" i="4"/>
  <c r="AQ13" i="4"/>
  <c r="AQ14" i="4"/>
  <c r="AQ16" i="4"/>
  <c r="AQ7" i="4"/>
  <c r="AQ10" i="4"/>
  <c r="AY8" i="4"/>
  <c r="AY14" i="4"/>
  <c r="AY11" i="4"/>
  <c r="BG15" i="4"/>
  <c r="BG8" i="4"/>
  <c r="BG9" i="4"/>
  <c r="BG17" i="4"/>
  <c r="BG18" i="4"/>
  <c r="BG5" i="4"/>
  <c r="BG10" i="4"/>
  <c r="BG6" i="4"/>
  <c r="BG12" i="4"/>
  <c r="BG16" i="4"/>
  <c r="BG26" i="4"/>
  <c r="BI21" i="4"/>
  <c r="BI6" i="4"/>
  <c r="BI14" i="4"/>
  <c r="BI16" i="4"/>
  <c r="BI17" i="4"/>
  <c r="BI20" i="4"/>
  <c r="BI8" i="4"/>
  <c r="BI5" i="4"/>
  <c r="BI24" i="4"/>
  <c r="BG7" i="4"/>
  <c r="BG13" i="4"/>
  <c r="BG14" i="4"/>
  <c r="BG11" i="4"/>
  <c r="G4" i="4"/>
  <c r="C4" i="4" s="1"/>
  <c r="AS20" i="4"/>
  <c r="AS9" i="4"/>
  <c r="AS16" i="4"/>
  <c r="AS13" i="4"/>
  <c r="AS17" i="4"/>
  <c r="AS6" i="4"/>
  <c r="AS5" i="4"/>
  <c r="AS18" i="4"/>
  <c r="AS11" i="4"/>
  <c r="AS8" i="4"/>
  <c r="AW7" i="4"/>
  <c r="AW18" i="4"/>
  <c r="AO14" i="4"/>
  <c r="BE6" i="4"/>
  <c r="W18" i="4"/>
  <c r="W17" i="4"/>
  <c r="V4" i="4"/>
  <c r="G21" i="4" l="1"/>
  <c r="G25" i="4"/>
  <c r="G23" i="4"/>
  <c r="G15" i="4"/>
  <c r="G12" i="4"/>
  <c r="G22" i="4"/>
  <c r="G10" i="4"/>
  <c r="G24" i="4"/>
  <c r="G13" i="4"/>
  <c r="C13" i="6" s="1"/>
  <c r="G18" i="4"/>
  <c r="G5" i="4"/>
  <c r="G26" i="4"/>
  <c r="C26" i="6" s="1"/>
  <c r="G9" i="4"/>
  <c r="C9" i="6" s="1"/>
  <c r="G6" i="4"/>
  <c r="G7" i="4"/>
  <c r="C7" i="6" s="1"/>
  <c r="G20" i="4"/>
  <c r="G19" i="4"/>
  <c r="C19" i="6" s="1"/>
  <c r="G17" i="4"/>
  <c r="G8" i="4"/>
  <c r="C8" i="6" s="1"/>
  <c r="G16" i="4"/>
  <c r="C16" i="6" s="1"/>
  <c r="G11" i="4"/>
  <c r="AM28" i="6"/>
  <c r="W28" i="4"/>
  <c r="AL4" i="6"/>
  <c r="AK4" i="6"/>
  <c r="AG4" i="6"/>
  <c r="AF4" i="6"/>
  <c r="AE4" i="6"/>
  <c r="AD4" i="6"/>
  <c r="AC4" i="6"/>
  <c r="AB4" i="6"/>
  <c r="AA4" i="6"/>
  <c r="Z4" i="6"/>
  <c r="Y4" i="6"/>
  <c r="X4" i="6"/>
  <c r="W4" i="6"/>
  <c r="V4" i="6"/>
  <c r="U4" i="6"/>
  <c r="AQ28" i="4"/>
  <c r="BW28" i="4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29" i="7"/>
  <c r="C18" i="6" l="1"/>
  <c r="C5" i="6"/>
  <c r="C11" i="6"/>
  <c r="C17" i="6"/>
  <c r="C20" i="6"/>
  <c r="C24" i="4"/>
  <c r="C24" i="6"/>
  <c r="C22" i="6"/>
  <c r="C22" i="4"/>
  <c r="C15" i="6"/>
  <c r="C15" i="4"/>
  <c r="C25" i="4"/>
  <c r="C25" i="6"/>
  <c r="C10" i="6"/>
  <c r="C10" i="4"/>
  <c r="C12" i="6"/>
  <c r="C12" i="4"/>
  <c r="C23" i="4"/>
  <c r="C23" i="6"/>
  <c r="C21" i="6"/>
  <c r="C21" i="4"/>
  <c r="C13" i="4"/>
  <c r="G14" i="4"/>
  <c r="C17" i="4"/>
  <c r="C18" i="4"/>
  <c r="C7" i="4"/>
  <c r="C11" i="4"/>
  <c r="C5" i="4"/>
  <c r="C19" i="4"/>
  <c r="C6" i="4"/>
  <c r="C26" i="4"/>
  <c r="C8" i="4"/>
  <c r="C16" i="4"/>
  <c r="C20" i="4"/>
  <c r="C9" i="4"/>
  <c r="M28" i="6"/>
  <c r="AL28" i="6"/>
  <c r="AK28" i="6"/>
  <c r="AG28" i="6"/>
  <c r="AF28" i="6"/>
  <c r="AE28" i="6"/>
  <c r="AD28" i="6"/>
  <c r="AC28" i="6"/>
  <c r="AB28" i="6"/>
  <c r="AA28" i="6"/>
  <c r="Z28" i="6"/>
  <c r="Y28" i="6"/>
  <c r="X28" i="6"/>
  <c r="U28" i="6"/>
  <c r="BA28" i="4"/>
  <c r="AY28" i="4"/>
  <c r="W28" i="6"/>
  <c r="V28" i="6"/>
  <c r="AS28" i="4"/>
  <c r="AM28" i="4"/>
  <c r="BC28" i="4"/>
  <c r="BI28" i="4"/>
  <c r="BK28" i="4"/>
  <c r="AU28" i="4"/>
  <c r="BG28" i="4"/>
  <c r="BE28" i="4"/>
  <c r="BT28" i="4"/>
  <c r="AO28" i="4"/>
  <c r="AW28" i="4"/>
  <c r="T4" i="6"/>
  <c r="T28" i="6" s="1"/>
  <c r="S4" i="6"/>
  <c r="Q4" i="6"/>
  <c r="AK28" i="4"/>
  <c r="AI28" i="4"/>
  <c r="E4" i="6"/>
  <c r="F4" i="6"/>
  <c r="F28" i="6" s="1"/>
  <c r="G4" i="6"/>
  <c r="G28" i="6" s="1"/>
  <c r="H4" i="6"/>
  <c r="H28" i="6" s="1"/>
  <c r="I4" i="6"/>
  <c r="I28" i="6" s="1"/>
  <c r="J4" i="6"/>
  <c r="J28" i="6" s="1"/>
  <c r="K4" i="6"/>
  <c r="K28" i="6" s="1"/>
  <c r="N4" i="6"/>
  <c r="N28" i="6" s="1"/>
  <c r="O4" i="6"/>
  <c r="O28" i="6" s="1"/>
  <c r="P4" i="6"/>
  <c r="P28" i="6" s="1"/>
  <c r="R4" i="6"/>
  <c r="D4" i="6"/>
  <c r="L4" i="6"/>
  <c r="L28" i="6" s="1"/>
  <c r="Y28" i="4"/>
  <c r="AA28" i="4"/>
  <c r="AC28" i="4"/>
  <c r="AE28" i="4"/>
  <c r="AG28" i="4"/>
  <c r="U28" i="4"/>
  <c r="S28" i="4"/>
  <c r="Q28" i="4"/>
  <c r="O28" i="4"/>
  <c r="M28" i="4"/>
  <c r="I28" i="4"/>
  <c r="K28" i="4"/>
  <c r="C6" i="6" l="1"/>
  <c r="E14" i="6"/>
  <c r="C4" i="6"/>
  <c r="C14" i="4"/>
  <c r="C14" i="6"/>
  <c r="D24" i="9"/>
  <c r="D25" i="9"/>
  <c r="Q28" i="6"/>
  <c r="S28" i="6"/>
  <c r="R28" i="6"/>
  <c r="E28" i="6"/>
  <c r="D4" i="9"/>
  <c r="G28" i="4"/>
  <c r="E28" i="4"/>
  <c r="D5" i="9" l="1"/>
  <c r="D6" i="9"/>
  <c r="D16" i="9"/>
  <c r="D15" i="9"/>
  <c r="D7" i="9"/>
  <c r="D12" i="9"/>
  <c r="D9" i="9"/>
  <c r="D10" i="9"/>
  <c r="D8" i="9"/>
  <c r="D14" i="9"/>
  <c r="D11" i="9"/>
  <c r="D19" i="9"/>
  <c r="D21" i="9"/>
  <c r="D13" i="9"/>
  <c r="D22" i="9"/>
  <c r="D20" i="9"/>
  <c r="D23" i="9"/>
  <c r="D28" i="6"/>
  <c r="D17" i="9" l="1"/>
  <c r="D18" i="9"/>
  <c r="E23" i="9" l="1"/>
  <c r="E4" i="9"/>
  <c r="E6" i="9"/>
  <c r="E7" i="9"/>
  <c r="E13" i="9"/>
  <c r="E12" i="9"/>
  <c r="E10" i="9"/>
  <c r="E21" i="9"/>
  <c r="E5" i="9"/>
  <c r="E22" i="9"/>
  <c r="E9" i="9"/>
  <c r="E18" i="9"/>
  <c r="E17" i="9"/>
  <c r="E19" i="9"/>
  <c r="E16" i="9"/>
  <c r="E24" i="9"/>
  <c r="E15" i="9"/>
  <c r="E8" i="9"/>
  <c r="E20" i="9"/>
  <c r="E11" i="9"/>
  <c r="E25" i="9"/>
  <c r="E14" i="9"/>
</calcChain>
</file>

<file path=xl/comments1.xml><?xml version="1.0" encoding="utf-8"?>
<comments xmlns="http://schemas.openxmlformats.org/spreadsheetml/2006/main">
  <authors>
    <author>Кенго</author>
  </authors>
  <commentList>
    <comment ref="C3" authorId="0">
      <text>
        <r>
          <rPr>
            <sz val="9"/>
            <color indexed="81"/>
            <rFont val="Tahoma"/>
            <family val="2"/>
            <charset val="204"/>
          </rPr>
          <t>скрыть</t>
        </r>
      </text>
    </comment>
    <comment ref="E3" authorId="0">
      <text>
        <r>
          <rPr>
            <sz val="9"/>
            <color indexed="81"/>
            <rFont val="Tahoma"/>
            <family val="2"/>
            <charset val="204"/>
          </rPr>
          <t>скрыть</t>
        </r>
      </text>
    </comment>
    <comment ref="F3" authorId="0">
      <text>
        <r>
          <rPr>
            <sz val="9"/>
            <color indexed="81"/>
            <rFont val="Tahoma"/>
            <family val="2"/>
            <charset val="204"/>
          </rPr>
          <t>скрыть</t>
        </r>
      </text>
    </comment>
  </commentList>
</comments>
</file>

<file path=xl/sharedStrings.xml><?xml version="1.0" encoding="utf-8"?>
<sst xmlns="http://schemas.openxmlformats.org/spreadsheetml/2006/main" count="959" uniqueCount="549">
  <si>
    <t>ИТОГО баллов</t>
  </si>
  <si>
    <t>Правильный ответ (один из вариантов)</t>
  </si>
  <si>
    <t>Итого по вопросам:</t>
  </si>
  <si>
    <t>Место</t>
  </si>
  <si>
    <t>Команда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</si>
  <si>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</si>
  <si>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</si>
  <si>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</si>
  <si>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</si>
  <si>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</si>
  <si>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</si>
  <si>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</si>
  <si>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</si>
  <si>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</si>
  <si>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</si>
  <si>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Максимум баллов</t>
  </si>
  <si>
    <t>Итого сколько команд (в среднем) взяли вопрос:</t>
  </si>
  <si>
    <t>Баллы</t>
  </si>
  <si>
    <t>Список команд 2016</t>
  </si>
  <si>
    <t>старт в 11-00, ДЗ+</t>
  </si>
  <si>
    <t>старт в 15-00, ДЗ+</t>
  </si>
  <si>
    <t>старт в 20-00, ДЗ+</t>
  </si>
  <si>
    <t>старт в 14-00, ДЗ+</t>
  </si>
  <si>
    <t>старт в 12-00, ДЗ+</t>
  </si>
  <si>
    <t>старт в 16-00, ДЗ+</t>
  </si>
  <si>
    <t>старт в 18-00,  ДЗ+</t>
  </si>
  <si>
    <t>старт в 19-00, ДЗ+</t>
  </si>
  <si>
    <t>старт в 21-00, домашнего задания пока нет</t>
  </si>
  <si>
    <t>старт в 10-00, ДЗ+</t>
  </si>
  <si>
    <t>Книжные черви - Ковровская ГО ВОИ</t>
  </si>
  <si>
    <t>Дружные - Егорьевская РО ВОИ</t>
  </si>
  <si>
    <t>Виктория - Воскресенская РО ВОИ</t>
  </si>
  <si>
    <t>Видновчане - Ленинская РО ВОИ</t>
  </si>
  <si>
    <t>Звезда - Серпуховская ГО ВОИ</t>
  </si>
  <si>
    <t>Ника - Дубненская ГО ВОИ</t>
  </si>
  <si>
    <t>Завтра будет - Смоленская ОО ВОИ</t>
  </si>
  <si>
    <t>Свои 31 - Старооскольская РО ВОИ</t>
  </si>
  <si>
    <t>КУПИНА-Н - Железнодорожная ГО ВОИ</t>
  </si>
  <si>
    <t>Покорители вершин - Раменская РО ВОИ</t>
  </si>
  <si>
    <t>Профессиональные дилетанты - Рязанская ОО ВОИ</t>
  </si>
  <si>
    <t>Могучая кучка - Ярославская ОО ВОИ</t>
  </si>
  <si>
    <t>Эдельвейс - Подольская ГО ВОИ</t>
  </si>
  <si>
    <t>Смоляшки - Заднепровская РО ВОИ</t>
  </si>
  <si>
    <t>Огонёк - Бронницкая ГО ВОИ</t>
  </si>
  <si>
    <t>Тамбовские волки - Тамбовская ОО ВОИ</t>
  </si>
  <si>
    <t>Кассиопея - Ивантеевская ГО ВОИ</t>
  </si>
  <si>
    <t>Тверские оптимисты - Конаковская РО ВОИ</t>
  </si>
  <si>
    <t>ВОИ (Весёлые Остроумные Интеллектуалы) - Воронежская ОО ВОИ</t>
  </si>
  <si>
    <t>Книжные черви</t>
  </si>
  <si>
    <t>Дружные</t>
  </si>
  <si>
    <t>Виктория</t>
  </si>
  <si>
    <t>МИМы</t>
  </si>
  <si>
    <t>Видновчане</t>
  </si>
  <si>
    <t>Звезда</t>
  </si>
  <si>
    <t>Ника</t>
  </si>
  <si>
    <t>Завтра будет</t>
  </si>
  <si>
    <t>Свои 31</t>
  </si>
  <si>
    <t>КУПИНА-Н</t>
  </si>
  <si>
    <t>Покорители вершин</t>
  </si>
  <si>
    <t>Профессиональные дилетанты</t>
  </si>
  <si>
    <t>Могучая кучка</t>
  </si>
  <si>
    <t>Эдельвейс</t>
  </si>
  <si>
    <t>Смоляшки</t>
  </si>
  <si>
    <t>Огонёк</t>
  </si>
  <si>
    <t>Тамбовские волки</t>
  </si>
  <si>
    <t>Кассиопея</t>
  </si>
  <si>
    <t>Тверские оптимисты</t>
  </si>
  <si>
    <t>ВОИ (Весёлые Остроумные Интеллектуалы)</t>
  </si>
  <si>
    <t>Ковровская ГО ВОИ</t>
  </si>
  <si>
    <t>Егорьевская РО ВОИ</t>
  </si>
  <si>
    <t>Воскресенская РО ВОИ</t>
  </si>
  <si>
    <t>Ленинская РО ВОИ</t>
  </si>
  <si>
    <t>Серпуховская ГО ВОИ</t>
  </si>
  <si>
    <t>Дубненская ГО ВОИ</t>
  </si>
  <si>
    <t>Смоленская ОО ВОИ</t>
  </si>
  <si>
    <t>Старооскольская РО ВОИ</t>
  </si>
  <si>
    <t>Железнодорожная ГО ВОИ</t>
  </si>
  <si>
    <t>Раменская РО ВОИ</t>
  </si>
  <si>
    <t>Рязанская ОО ВОИ</t>
  </si>
  <si>
    <t>Ярославская ОО ВОИ</t>
  </si>
  <si>
    <t>Подольская ГО ВОИ</t>
  </si>
  <si>
    <t>Заднепровская РО ВОИ</t>
  </si>
  <si>
    <t>Бронницкая ГО ВОИ</t>
  </si>
  <si>
    <t>Тамбовская ОО ВОИ</t>
  </si>
  <si>
    <t>Ивантеевская ГО ВОИ</t>
  </si>
  <si>
    <t>Конаковская РО ВОИ</t>
  </si>
  <si>
    <t>Воронежская ОО ВОИ</t>
  </si>
  <si>
    <t>Московская ГО ВОИ</t>
  </si>
  <si>
    <t>МИМы - Московская ГО ВОИ</t>
  </si>
  <si>
    <t>"</t>
  </si>
  <si>
    <t>"МИМы" - Московская ГО ВОИ</t>
  </si>
  <si>
    <t>"Профессиональные дилетанты" - Рязанская ОО ВОИ</t>
  </si>
  <si>
    <t>"ВОИ (Весёлые Остроумные Интеллектуалы)" - Воронежская ОО ВОИ</t>
  </si>
  <si>
    <t>Быки и Коровы 5 букв</t>
  </si>
  <si>
    <t>2.1.</t>
  </si>
  <si>
    <t>Быки и Коровы 6 букв</t>
  </si>
  <si>
    <t>2.2.</t>
  </si>
  <si>
    <t>Быки и Коровы 7 букв</t>
  </si>
  <si>
    <t>2.3.</t>
  </si>
  <si>
    <t>1</t>
  </si>
  <si>
    <t>2</t>
  </si>
  <si>
    <t>3</t>
  </si>
  <si>
    <t>4</t>
  </si>
  <si>
    <t>5</t>
  </si>
  <si>
    <t>6</t>
  </si>
  <si>
    <t>кратко</t>
  </si>
  <si>
    <t>ходы</t>
  </si>
  <si>
    <t>итог</t>
  </si>
  <si>
    <t>Видновчанка</t>
  </si>
  <si>
    <t>ЛенКом</t>
  </si>
  <si>
    <t>"ЛенКом" - Ярославская ОО ВОИ (Ленинский р-н)</t>
  </si>
  <si>
    <t>Ивнянские знатоки</t>
  </si>
  <si>
    <t>Я люблю свой Клин</t>
  </si>
  <si>
    <t>Чудаки</t>
  </si>
  <si>
    <t>Космостарс</t>
  </si>
  <si>
    <t>"Космостарс" - Калужская ОО ВОИ</t>
  </si>
  <si>
    <t>ВОИН (Всесёлые, Озорные, Инициативные, Непобедимые)</t>
  </si>
  <si>
    <t>ВОИН (Всесёлые, Озорные, Инициативные, Непобедимые) - Курская ОО ВОИ</t>
  </si>
  <si>
    <t>Летучий Голландец</t>
  </si>
  <si>
    <t>предв.место</t>
  </si>
  <si>
    <t>Список команд 2017</t>
  </si>
  <si>
    <t>Видновчанка - Ленинская РО ВОИ</t>
  </si>
  <si>
    <t>бывшая "Могучая кучка"</t>
  </si>
  <si>
    <t>бывшие "Видновчане"</t>
  </si>
  <si>
    <t>Калужская ОО ВОИ</t>
  </si>
  <si>
    <t>Я люблю свой Клин - Клинская РО ВОИ</t>
  </si>
  <si>
    <t>Клинская РО ВОИ</t>
  </si>
  <si>
    <t>Космостарс - Калужская ОО ВОИ</t>
  </si>
  <si>
    <t>Ивнянские знатоки - Ивнянская МО ВОИ, Белгородская обл.</t>
  </si>
  <si>
    <t>Ивнянская МО ВОИ</t>
  </si>
  <si>
    <t>ЛенКом - Ярославская ОО ВОИ (Ленинский р-н)</t>
  </si>
  <si>
    <t>Ярославская ОО ВОИ (Ленинский р-н)</t>
  </si>
  <si>
    <t>Курская ОО ВОИ</t>
  </si>
  <si>
    <t>Чудаки - Белгородская ОО ВОИ</t>
  </si>
  <si>
    <t>Белгородская ОО ВОИ</t>
  </si>
  <si>
    <t>Летучий Голландец - Протвинская ГО ВОИ</t>
  </si>
  <si>
    <t>Протвинская ГО ВОИ</t>
  </si>
  <si>
    <t>штрафы и бонусы</t>
  </si>
  <si>
    <t>шт + бон</t>
  </si>
  <si>
    <t>старт в 13-00, ДЗ+</t>
  </si>
  <si>
    <t>старт в 11-00, ДЗ++</t>
  </si>
  <si>
    <t>старт в 18-00, ДЗ+</t>
  </si>
  <si>
    <t>старт в 17-00, ДЗ+</t>
  </si>
  <si>
    <t>старт в 08-00, ДЗ+</t>
  </si>
  <si>
    <t>старт в 11-00,  ДЗ+</t>
  </si>
  <si>
    <t>7</t>
  </si>
  <si>
    <t>8</t>
  </si>
  <si>
    <t>16</t>
  </si>
  <si>
    <t>17</t>
  </si>
  <si>
    <r>
      <t>старт в 15-00, </t>
    </r>
    <r>
      <rPr>
        <sz val="11"/>
        <color rgb="FFFF0000"/>
        <rFont val="Calibri"/>
        <family val="2"/>
        <charset val="204"/>
        <scheme val="minor"/>
      </rPr>
      <t>ДЗ нет</t>
    </r>
  </si>
  <si>
    <t>Список команд 2018</t>
  </si>
  <si>
    <t>Результаты онлайн-турнира 2018</t>
  </si>
  <si>
    <t>Ответы команд на онлайн-турнире 2018</t>
  </si>
  <si>
    <t>Десногорская ГО ВОИ (Смоленская обл)</t>
  </si>
  <si>
    <t>Завтра будет - Десногорская ГО ВОИ (Смоленская обл)</t>
  </si>
  <si>
    <t>Самовар</t>
  </si>
  <si>
    <t>Ивантеевская ГО ВОИ (МО)</t>
  </si>
  <si>
    <t>Самовар - Ивантеевская ГО ВОИ (МО)</t>
  </si>
  <si>
    <t>Егорьевская РО ВОИ (МО)</t>
  </si>
  <si>
    <t>Воскресенская РО ВОИ (МО)</t>
  </si>
  <si>
    <t>Виктория - Воскресенская РО ВОИ (МО)</t>
  </si>
  <si>
    <t>Дружные - Егорьевская РО ВОИ (МО)</t>
  </si>
  <si>
    <t>Протвинская ГО ВОИ (МО)</t>
  </si>
  <si>
    <t>Летучий Голландец - Протвинская ГО ВОИ (МО)</t>
  </si>
  <si>
    <t>бывшие "Видновчанка"/"Видновчане"</t>
  </si>
  <si>
    <t>Супергерои</t>
  </si>
  <si>
    <t>Ленинская РО ВОИ (МО)</t>
  </si>
  <si>
    <t>Супергерои - Ленинская РО ВОИ (МО)</t>
  </si>
  <si>
    <t>Ковровская ГО ВОИ (Владимирская обл)</t>
  </si>
  <si>
    <t>Книжные черви - Ковровская ГО ВОИ (Владимирская обл)</t>
  </si>
  <si>
    <t>Подольская ГО ВОИ (МО)</t>
  </si>
  <si>
    <t>Эдельвейс - Подольская ГО ВОИ (МО)</t>
  </si>
  <si>
    <t>Старооскольская РО ВОИ (Белгородская обл)</t>
  </si>
  <si>
    <t>Свои 31 - Старооскольская РО ВОИ (Белгородская обл)</t>
  </si>
  <si>
    <t>были в 2016</t>
  </si>
  <si>
    <t>Серпуховская ГО ВОИ (МО)</t>
  </si>
  <si>
    <t>Звезда - Серпуховская ГО ВОИ (МО)</t>
  </si>
  <si>
    <t>пропустили 2017, вернулись в 2018</t>
  </si>
  <si>
    <t>новые (относительно 2016)</t>
  </si>
  <si>
    <t>Раменская РО ВОИ (МО)</t>
  </si>
  <si>
    <t>Покорители вершин - Раменская РО ВОИ (МО)</t>
  </si>
  <si>
    <t>Железнодорожная ГО ВОИ (МО)</t>
  </si>
  <si>
    <t>КУПИНА-Н - Железнодорожная ГО ВОИ (МО)</t>
  </si>
  <si>
    <t>Слава</t>
  </si>
  <si>
    <t>Слава - Лыткаринская ГО ВОИ (МО)</t>
  </si>
  <si>
    <t>Лыткаринская ГО ВОИ (МО)</t>
  </si>
  <si>
    <t>Плат узорный</t>
  </si>
  <si>
    <t>Плат узорный - Павлово-Посадская РО ВОИ (МО)</t>
  </si>
  <si>
    <t>Павлово-Посадская РО ВОИ (МО)</t>
  </si>
  <si>
    <t>новые (относительно 2016-2017)</t>
  </si>
  <si>
    <t>Тверские оптимисты - Конаковская РО ВОИ (Тверская обл)</t>
  </si>
  <si>
    <t>Конаковская РО ВОИ (Тверская обл)</t>
  </si>
  <si>
    <t>Одинцовские самоцветы - Одинцовская РО ВОИ (МО)</t>
  </si>
  <si>
    <t>Одинцовская РО ВОИ (МО)</t>
  </si>
  <si>
    <t>Одинцовские самоцветы</t>
  </si>
  <si>
    <t>новые (относительно 2016), пропустили 2018</t>
  </si>
  <si>
    <t>пропустили 2017-2018</t>
  </si>
  <si>
    <t>пропустили 2017, вернулись в 2018, сменили название</t>
  </si>
  <si>
    <t>были в 2016, бывшая "Кассиопея"</t>
  </si>
  <si>
    <t>Огонёк - Бронницкая ГО ВОИ (МО)</t>
  </si>
  <si>
    <t>Бронницкая ГО ВОИ (МО)</t>
  </si>
  <si>
    <t>10 Быки и коровы</t>
  </si>
  <si>
    <t>1 Аукцион щедрости</t>
  </si>
  <si>
    <t>2 Шифров-ки в центр</t>
  </si>
  <si>
    <t>2.4.</t>
  </si>
  <si>
    <t>2.5.</t>
  </si>
  <si>
    <t>2.6.</t>
  </si>
  <si>
    <t>2.7.</t>
  </si>
  <si>
    <t>2.8.</t>
  </si>
  <si>
    <t>2.9.</t>
  </si>
  <si>
    <t>2.10.</t>
  </si>
  <si>
    <t>2.12.</t>
  </si>
  <si>
    <t>2.13.</t>
  </si>
  <si>
    <t>2.14.</t>
  </si>
  <si>
    <t>2.15.</t>
  </si>
  <si>
    <t>2.16.</t>
  </si>
  <si>
    <t>2.17.</t>
  </si>
  <si>
    <t>2.18.</t>
  </si>
  <si>
    <t>2.19.</t>
  </si>
  <si>
    <t>1) 3КПЭдляДИГ7КПГдляТИГ9ЛСдляСЧ</t>
  </si>
  <si>
    <t>2) ПВЗ2</t>
  </si>
  <si>
    <t>3) СнаЛ2КДБ</t>
  </si>
  <si>
    <t>4) У2но2РСНнеС</t>
  </si>
  <si>
    <t>5) КОнаНвСВ500Т</t>
  </si>
  <si>
    <t>6) 7Б1О</t>
  </si>
  <si>
    <t>7) ВГРШнеС34</t>
  </si>
  <si>
    <t>8) ДСДилиПо1Л</t>
  </si>
  <si>
    <t>10) 1Д</t>
  </si>
  <si>
    <t>11) 7ЧиВвП</t>
  </si>
  <si>
    <t>2.11.</t>
  </si>
  <si>
    <t>12) 2Мв1БнеУ</t>
  </si>
  <si>
    <t>13) ЧИ17МКУи43КХ</t>
  </si>
  <si>
    <t>14) 1ЕвМК</t>
  </si>
  <si>
    <t>16) Нс7ЛНЧЯС3П</t>
  </si>
  <si>
    <t>18) ПАПЛнеД18Л3</t>
  </si>
  <si>
    <t>19) Пк1ЛПСпоСМСС</t>
  </si>
  <si>
    <t>20) 7ЛМнеРиНсГнеУ</t>
  </si>
  <si>
    <t>2.20.</t>
  </si>
  <si>
    <t>21) ГуНПв6ПГРНБ</t>
  </si>
  <si>
    <t>2.21.</t>
  </si>
  <si>
    <t>22) КДв5ЛТОив100Л</t>
  </si>
  <si>
    <t>2.22.</t>
  </si>
  <si>
    <t>3 Вопрос второго порядка</t>
  </si>
  <si>
    <t>4 Простой естественный вопрос</t>
  </si>
  <si>
    <t>максимум</t>
  </si>
  <si>
    <t>5 Санкционный смотритель или Das ist Fantastisch</t>
  </si>
  <si>
    <t>6 Закон есть закон или повторенье - мать ученья</t>
  </si>
  <si>
    <t>7 Вопрос из пробирки</t>
  </si>
  <si>
    <t>Саддам Хусейн</t>
  </si>
  <si>
    <t>8 Альфа, бета, гамма</t>
  </si>
  <si>
    <t>9 Картина маслом</t>
  </si>
  <si>
    <t>сапоги</t>
  </si>
  <si>
    <t>Сапоги</t>
  </si>
  <si>
    <t>нейтронная звезда</t>
  </si>
  <si>
    <t>11 Великолепная пятёрка</t>
  </si>
  <si>
    <t>1 - жюри
2 - ведущий
3 - знаток
4 - знаток
5 - жюри</t>
  </si>
  <si>
    <t>11.</t>
  </si>
  <si>
    <t>"Книжные черви" - Ковровская ГО ВОИ (Владимирская обл)</t>
  </si>
  <si>
    <t>"Дружные" - Егорьевская РО ВОИ (МО)</t>
  </si>
  <si>
    <t>"Виктория" - Воскресенская РО ВОИ (МО)</t>
  </si>
  <si>
    <t>"Супергерои" - Ленинская РО ВОИ (МО)</t>
  </si>
  <si>
    <t>"Завтра будет" - Десногорская ГО ВОИ (Смоленская обл)</t>
  </si>
  <si>
    <t>"Свои 31" - Старооскольская РО ВОИ (Белгородская обл)</t>
  </si>
  <si>
    <t>"КУПИНА-Н" - Железнодорожная ГО ВОИ (МО)</t>
  </si>
  <si>
    <t>"Покорители вершин" - Раменская РО ВОИ (МО)</t>
  </si>
  <si>
    <t>"Эдельвейс" - Подольская ГО ВОИ (МО)</t>
  </si>
  <si>
    <t>"Самовар" - Ивантеевская ГО ВОИ (МО)</t>
  </si>
  <si>
    <t>"Звезда" - Серпуховская ГО ВОИ (МО)</t>
  </si>
  <si>
    <t>"Огонёк" - Бронницкая ГО ВОИ (МО)</t>
  </si>
  <si>
    <t>"Летучий Голландец" - Протвинская ГО ВОИ (МО)</t>
  </si>
  <si>
    <t>"Тверские оптимисты" - Конаковская РО ВОИ (Тверская обл)</t>
  </si>
  <si>
    <t>"Слава" - Лыткаринская ГО ВОИ (МО)</t>
  </si>
  <si>
    <t>"Плат узорный" - Павлово-Посадская РО ВОИ (МО)</t>
  </si>
  <si>
    <t>"Одинцовские самоцветы" - Одинцовская РО ВОИ (МО)</t>
  </si>
  <si>
    <t>лазер</t>
  </si>
  <si>
    <t>период</t>
  </si>
  <si>
    <t>лимонад</t>
  </si>
  <si>
    <t>Семь бед, один ответ</t>
  </si>
  <si>
    <t>2 медведицы в одной берлоге не уживаются</t>
  </si>
  <si>
    <t>лазер - 6, период - 6, лимонад - 17, итог - 29</t>
  </si>
  <si>
    <t>семь бед один ответ</t>
  </si>
  <si>
    <t>один дома</t>
  </si>
  <si>
    <t>семь четвергов и все в пятницу</t>
  </si>
  <si>
    <t>2 медведя в одной берлоге не уживутся</t>
  </si>
  <si>
    <t>Шуховская башня</t>
  </si>
  <si>
    <t>Фанта</t>
  </si>
  <si>
    <t>7 бед 1 ответ</t>
  </si>
  <si>
    <t>Два медведя в одной берлоге не уживутся</t>
  </si>
  <si>
    <t>7 четвергов и все в пятницу</t>
  </si>
  <si>
    <t>7 лет мак не родил и никто с голоду не умер</t>
  </si>
  <si>
    <t>лазер - 6, период - 9, лимонад - 4, итог - 19</t>
  </si>
  <si>
    <t>Семь четвергов и все в пятницу</t>
  </si>
  <si>
    <t>Семь лет мак не родил, и никто с голоду не умер</t>
  </si>
  <si>
    <t>какое дитя в 5 лет такое останется и в 100 лет</t>
  </si>
  <si>
    <t>Одна есть в мире красота</t>
  </si>
  <si>
    <t>Один дома</t>
  </si>
  <si>
    <t>два медведя в одной берлоге не уживутся(улягутся)</t>
  </si>
  <si>
    <t>лазер - 5, период - 4, лимонад - 6, итог - 15</t>
  </si>
  <si>
    <t>два медведя в одной берлоге не уживаются</t>
  </si>
  <si>
    <t>7 бед один ответ</t>
  </si>
  <si>
    <t>Кучевое облако на небе в среднем весит 500 тонн</t>
  </si>
  <si>
    <t>1 дома</t>
  </si>
  <si>
    <t>7 четвергов, и все в пятницу</t>
  </si>
  <si>
    <t>Чтобы научиться трудолюбию нужно три года, а чтобы научиться лени - три дня</t>
  </si>
  <si>
    <t>Три кольца премудрым Эльфам для добра их гордого, Семь колец пещерным гномам для труда их горного, Девять людям Средиземья для служения чёрного</t>
  </si>
  <si>
    <t>Сидели на лавочке две Клавочки, делили булавочки</t>
  </si>
  <si>
    <t>сидели на лавочке две Клавочки, делили булавочки</t>
  </si>
  <si>
    <t>Вдох глубокий, руки шире, не спешите, три - четыре</t>
  </si>
  <si>
    <t>Если у одной плиты три повара толкутся - обед пригорает</t>
  </si>
  <si>
    <t>если у одной плиты три повара толкутся - обед пригорает</t>
  </si>
  <si>
    <t>Продажа алкогольной продукции лицам, не достигшим 18 лет, запрещена</t>
  </si>
  <si>
    <t>2 медведя в 1 берлоге не уживутся</t>
  </si>
  <si>
    <t>Какая душа в 5 лет, такая она и в сто лет</t>
  </si>
  <si>
    <t>Начиная с семи, любое нечётное число является суммой трёх простых</t>
  </si>
  <si>
    <t>Первый: капитан знатаков
Второй: капитан знатаков
Третий: Ведущий
Четвертый: член жюри
Пятый:член жюри</t>
  </si>
  <si>
    <t>Башня ласточки</t>
  </si>
  <si>
    <t>Какая душа в пять лет, такая она и в сто лет</t>
  </si>
  <si>
    <t>Прерия</t>
  </si>
  <si>
    <t>Какая душа в 5 лет, такая она в 100 лет</t>
  </si>
  <si>
    <t>Тёмная башня</t>
  </si>
  <si>
    <t>Уха — два, но двух речей сразу никто не слушает</t>
  </si>
  <si>
    <t>Чтобы научиться трудолюбию, надо три года.А чтобы научиться лени, три дня</t>
  </si>
  <si>
    <t>Продажа алкогольной продукции лицам не достигших 18 лет запрещена</t>
  </si>
  <si>
    <t>Табак</t>
  </si>
  <si>
    <t>чтобы научиться трудолюбию нужно три года чтобы научиться лени три дня</t>
  </si>
  <si>
    <t>продажа алкогольной продукции лицам не достигшим 18 лет запрещена</t>
  </si>
  <si>
    <t>В прерию</t>
  </si>
  <si>
    <t xml:space="preserve">Антиникотиновая жевательная резинка </t>
  </si>
  <si>
    <t>Почтальон всегда звонит дважды</t>
  </si>
  <si>
    <t>Привычка к одним лишь победам сама по себе может стать слабостью</t>
  </si>
  <si>
    <t>В Голливуде у женщин есть три возраста: "крошка", окружной прокурор и чокнутая мисс Дейзи</t>
  </si>
  <si>
    <t>Дикая собака Динго, или Повесть о первой любви</t>
  </si>
  <si>
    <t>Дикая собака Динго, или повесть о первой любви</t>
  </si>
  <si>
    <t>Чтобы научиться трудолюбию, надо три года, а чтобы научиться лени - три дня</t>
  </si>
  <si>
    <t>о Земле</t>
  </si>
  <si>
    <t>Если у 1 плиты 3 повара, тогда обед пригорает</t>
  </si>
  <si>
    <t>Семь четвергов, и все в пятницу</t>
  </si>
  <si>
    <t>Начиная с 7 любое нечётное число, является суммой 3 простых</t>
  </si>
  <si>
    <t>Первый: член жюри
Второй: капитан
Третий:  член жюри
Четвёртый: капитан
Пятый: ведущий</t>
  </si>
  <si>
    <t>старт в 09-00, ДЗ+</t>
  </si>
  <si>
    <t>Семь бед – один ответ</t>
  </si>
  <si>
    <t>старт в 23-00, ДЗ+</t>
  </si>
  <si>
    <t>Если у одной плиты 3 повара толкутся — обед пригорает</t>
  </si>
  <si>
    <r>
      <t>9)</t>
    </r>
    <r>
      <rPr>
        <sz val="9"/>
        <color rgb="FFFF0000"/>
        <rFont val="Calibri"/>
        <family val="2"/>
        <charset val="204"/>
      </rPr>
      <t xml:space="preserve"> если</t>
    </r>
    <r>
      <rPr>
        <sz val="9"/>
        <color indexed="8"/>
        <rFont val="Calibri"/>
        <family val="2"/>
        <charset val="204"/>
      </rPr>
      <t>у1П3ПТОП</t>
    </r>
  </si>
  <si>
    <r>
      <t xml:space="preserve">17) </t>
    </r>
    <r>
      <rPr>
        <sz val="9"/>
        <color rgb="FFFF0000"/>
        <rFont val="Calibri"/>
        <family val="2"/>
        <charset val="204"/>
      </rPr>
      <t>ч</t>
    </r>
    <r>
      <rPr>
        <sz val="9"/>
        <color indexed="8"/>
        <rFont val="Calibri"/>
        <family val="2"/>
        <charset val="204"/>
      </rPr>
      <t>тобыНТН3ГачтобыНЛ3Д</t>
    </r>
  </si>
  <si>
    <r>
      <t xml:space="preserve">15) </t>
    </r>
    <r>
      <rPr>
        <sz val="9"/>
        <color rgb="FFFF0000"/>
        <rFont val="Calibri"/>
        <family val="2"/>
        <charset val="204"/>
      </rPr>
      <t>в</t>
    </r>
    <r>
      <rPr>
        <sz val="9"/>
        <color indexed="8"/>
        <rFont val="Calibri"/>
        <family val="2"/>
        <charset val="204"/>
      </rPr>
      <t>ГуЖЕ3ВКОПиЧМД</t>
    </r>
  </si>
  <si>
    <t>Продажа алкогольной продукции лицам не достигшим 18 лет запрещена</t>
  </si>
  <si>
    <t>Человек использует 17 мышц, когда улыбается, и 43, когда хмурится</t>
  </si>
  <si>
    <t>старт в 21-00, ДЗ+</t>
  </si>
  <si>
    <t>старт в 06-00, ДЗ+</t>
  </si>
  <si>
    <t>Чтобы научиться трудолюбию нужно три года, а чтобы научиться лени нужно три дня</t>
  </si>
  <si>
    <t>Где у нас прокурор? — В шестой палате, где раньше Наполеон был</t>
  </si>
  <si>
    <r>
      <t>старт в 12-00, </t>
    </r>
    <r>
      <rPr>
        <sz val="11"/>
        <color rgb="FFFF0000"/>
        <rFont val="Calibri"/>
        <family val="2"/>
        <charset val="204"/>
        <scheme val="minor"/>
      </rPr>
      <t>ДЗ нет</t>
    </r>
  </si>
  <si>
    <t>нет домашнего задания</t>
  </si>
  <si>
    <t>Индиго</t>
  </si>
  <si>
    <t>в ювелирный магазин</t>
  </si>
  <si>
    <t>Джокер</t>
  </si>
  <si>
    <t>Первый и второй жюри,они знают друг друга,третий и четвёртый  поняли кто второй,они знатоки,остаётся пятый ведущий</t>
  </si>
  <si>
    <t>Шапка</t>
  </si>
  <si>
    <t>Дикая собака Динго или повесть о первой любви</t>
  </si>
  <si>
    <t>час идёт 17 минут как улитка и 43 как хочет</t>
  </si>
  <si>
    <t>банановые</t>
  </si>
  <si>
    <t>Семь четвергов и всё в пятницу</t>
  </si>
  <si>
    <t>Халва</t>
  </si>
  <si>
    <t>Луна</t>
  </si>
  <si>
    <t>темная башня</t>
  </si>
  <si>
    <t>пальто</t>
  </si>
  <si>
    <t>Где у нас прокурор? В 6й палате, где раньше Наполеон был</t>
  </si>
  <si>
    <t>Если у одной плиты три повара толкутся, обед пригорит</t>
  </si>
  <si>
    <t>Продажа Алкогольной Продукции Лицам не Достигшим 18 Лет запрещена</t>
  </si>
  <si>
    <t>сны</t>
  </si>
  <si>
    <t>Чтобы научиться трудолюбию,нужны три года, чтобы научиться лени - три дня</t>
  </si>
  <si>
    <t>два медведя в одной берлоге не уживутся</t>
  </si>
  <si>
    <t>Семь бед один ответ</t>
  </si>
  <si>
    <t>Чтобы научиться трудолюбию, нужно три года, чтобы научиться лени – три дня</t>
  </si>
  <si>
    <t>Вавилонская башня</t>
  </si>
  <si>
    <t>Казбек</t>
  </si>
  <si>
    <t>Солдата</t>
  </si>
  <si>
    <t>платье</t>
  </si>
  <si>
    <t>В лес</t>
  </si>
  <si>
    <t>Мальчик и девочка</t>
  </si>
  <si>
    <t>Дикая собака Динга или повесть о первой любви</t>
  </si>
  <si>
    <t>7 Лет Мак не Родил и Никто с Голоду не Умер</t>
  </si>
  <si>
    <t>Какая душа в 5 лет такая она и в 100 лет</t>
  </si>
  <si>
    <t>Шуховская башня на шаболовке</t>
  </si>
  <si>
    <t>о нейтронной звезде</t>
  </si>
  <si>
    <t>1. Ведущий
2. Знаток
3. Жюри
4. Жюри
5. Знаток</t>
  </si>
  <si>
    <t>Первый - ведущий.
Второй - капитан знатоков.
Третий - Член жюри.
Четвёртый - член жюри.
Пятый - капитан знатоков.</t>
  </si>
  <si>
    <t>в прерии северной америки</t>
  </si>
  <si>
    <t>планета марс</t>
  </si>
  <si>
    <t>камета</t>
  </si>
  <si>
    <t>в аптеку</t>
  </si>
  <si>
    <t>эльфы</t>
  </si>
  <si>
    <t>Семь лет мак не родил, и никто с голода не умер</t>
  </si>
  <si>
    <t>сыр рокфор</t>
  </si>
  <si>
    <t xml:space="preserve">Первый и второй – члены жюри, Третий – Ведущий, Четвертый и Пятый - знатоки  </t>
  </si>
  <si>
    <t>Сапоги / обувь</t>
  </si>
  <si>
    <t>Ирак</t>
  </si>
  <si>
    <t>в тюрьму</t>
  </si>
  <si>
    <t>Преобразователь водорода 32</t>
  </si>
  <si>
    <t>Тархун</t>
  </si>
  <si>
    <t>лазер - 9, период - 12, лимонад - 12, итог - 33</t>
  </si>
  <si>
    <t>Билл Гейтс</t>
  </si>
  <si>
    <t>Чай крымский</t>
  </si>
  <si>
    <t>Шахматный клуб</t>
  </si>
  <si>
    <t>первый и третий - члены жюри, второй - ведущий, четвёртый и пятый - знатоки</t>
  </si>
  <si>
    <t>лазер - 7, период - 4, лимонад - 4, итог - 15</t>
  </si>
  <si>
    <t>лазер - 8, период - 14, лимонад - 18, итог - 40</t>
  </si>
  <si>
    <t>Тунгусский метеорит</t>
  </si>
  <si>
    <t>лазер - 7, период - 10, лимонад - 10, итог - 27</t>
  </si>
  <si>
    <t>Мужские трусы</t>
  </si>
  <si>
    <t>газированный напиток Fanta</t>
  </si>
  <si>
    <t>1и3 члены жюри.2и5 знатоки.4 ведущий</t>
  </si>
  <si>
    <t>Речь по всей видимости о Тегеренской и Ялтинской конференциях союзников во время 2-й мировой войны.</t>
  </si>
  <si>
    <t>Какая душа в 5 лет, такая она и в 100 лет</t>
  </si>
  <si>
    <t>Дети это блики</t>
  </si>
  <si>
    <t>Продажа Алкогольной продукции лицам не достигшим 18 лет запрещена</t>
  </si>
  <si>
    <t>Башня, где находятся средоточие силы мироздания</t>
  </si>
  <si>
    <t>Табак нюхательный</t>
  </si>
  <si>
    <t>Бесмертные-вампиры</t>
  </si>
  <si>
    <t>о Модуле</t>
  </si>
  <si>
    <t>яловые сапоги</t>
  </si>
  <si>
    <t>Первый и третий- капитаны команд, второй-ведущий, четвёртый и пятый- член жюри</t>
  </si>
  <si>
    <t>в прерии</t>
  </si>
  <si>
    <t>Fanta</t>
  </si>
  <si>
    <t>чёрная дыра</t>
  </si>
  <si>
    <t>1-ведущий
2-знаток
3-жюри
4-жюри
5-знаток</t>
  </si>
  <si>
    <t>в гардеробе у женщины три вещи которыми она пользуется и часто может доставать</t>
  </si>
  <si>
    <t>башня Гиперион</t>
  </si>
  <si>
    <t>в баню</t>
  </si>
  <si>
    <t>электронные сигареты Кальянные клубы</t>
  </si>
  <si>
    <t>речь идет о колоде карт. Есть карточная игра лопаты. в индейских картах туз назывался асом</t>
  </si>
  <si>
    <t>О звездах он думал или звезде</t>
  </si>
  <si>
    <t>шапка</t>
  </si>
  <si>
    <t>первый и третий-жюри, второй и четвёртый-знатоки, пятый-ведущий</t>
  </si>
  <si>
    <t>дикая собака динго или повесть о первой любви</t>
  </si>
  <si>
    <t>В голове у женщины есть три вещи, которые очень полезны и часто мешают думать</t>
  </si>
  <si>
    <t>Чтобы научиться трудолюбию, нужно три года, чтобы научиться лени — только три дня</t>
  </si>
  <si>
    <t>"Сумеречная башня" (ночной дозор)</t>
  </si>
  <si>
    <t>на хутор бабочек ловить, предварительно купив сачок!</t>
  </si>
  <si>
    <t>для кальяна появился состав "наргиле"</t>
  </si>
  <si>
    <t>О.Генри -"Короли и капуста".  У такой пары могли родиться дети цветов радуги! Ах, какая пара- король Анчурии и принцесса сновидений Свапнешвари Золотистая!</t>
  </si>
  <si>
    <t>экскаватор</t>
  </si>
  <si>
    <t>Золотая луна</t>
  </si>
  <si>
    <t>кушак (пояс)</t>
  </si>
  <si>
    <t>Первый-член жюри
Второй-Ведущий
Третий-член жюри
Четвертый-Капитан знатоков
Пятый-Капитан знатоков</t>
  </si>
  <si>
    <t>Какое дитя в 5 лет, такое оно и в 100лет (какой родился, такой и остался)</t>
  </si>
  <si>
    <t>"Старая Башня", повесть Алексея Толстого</t>
  </si>
  <si>
    <r>
      <t>синтетическое жидкое топливо из угля</t>
    </r>
    <r>
      <rPr>
        <sz val="7"/>
        <rFont val="Calibri"/>
        <family val="2"/>
        <charset val="204"/>
      </rPr>
      <t xml:space="preserve"> (Сталин, Черчель, Рузвельт - Тегеран. Рузвельт, Черчель, Сталин - Ялта. Закрыта пачка папирос Герцеговина Флор - проассоциирована со Сталиным)</t>
    </r>
  </si>
  <si>
    <r>
      <t xml:space="preserve">лимонад - </t>
    </r>
    <r>
      <rPr>
        <b/>
        <sz val="9"/>
        <color rgb="FFFF0000"/>
        <rFont val="Calibri"/>
        <family val="2"/>
        <charset val="204"/>
      </rPr>
      <t>1</t>
    </r>
  </si>
  <si>
    <t>Семь лет мак не рожал, и никто с голоду не умер</t>
  </si>
  <si>
    <t>Какой дурак в пять лет, такой он и в сто лет</t>
  </si>
  <si>
    <t>7 Лет Мак не Рос и Никто с Голоду не Умер</t>
  </si>
  <si>
    <t>Пизанская башня</t>
  </si>
  <si>
    <t>разноцветные краски</t>
  </si>
  <si>
    <t>Золотая лихорадка</t>
  </si>
  <si>
    <t xml:space="preserve"> в баню</t>
  </si>
  <si>
    <r>
      <rPr>
        <sz val="9"/>
        <color rgb="FF0000FF"/>
        <rFont val="Calibri"/>
        <family val="2"/>
        <charset val="204"/>
      </rPr>
      <t>Алкоголь</t>
    </r>
    <r>
      <rPr>
        <sz val="7"/>
        <rFont val="Calibri"/>
        <family val="2"/>
        <charset val="204"/>
      </rPr>
      <t xml:space="preserve"> (Тегеранская конференция: И. В. Сталина, Ф. Д. Рузвельта, У. Черчилля, Ялтинская (Крымская) конференция союзных держав - на места не обратили внимание)</t>
    </r>
  </si>
  <si>
    <t>Красный и Жёлтый</t>
  </si>
  <si>
    <r>
      <rPr>
        <sz val="9"/>
        <color rgb="FF0000FF"/>
        <rFont val="Calibri"/>
        <family val="2"/>
        <charset val="204"/>
      </rPr>
      <t>Плуг</t>
    </r>
    <r>
      <rPr>
        <sz val="7"/>
        <rFont val="Calibri"/>
        <family val="2"/>
        <charset val="204"/>
      </rPr>
      <t xml:space="preserve"> (Карточные игры - 1000 - покер - дурак - пьяница -)</t>
    </r>
  </si>
  <si>
    <r>
      <t>ЗВЕЗДА</t>
    </r>
    <r>
      <rPr>
        <sz val="7"/>
        <rFont val="Calibri"/>
        <family val="2"/>
        <charset val="204"/>
      </rPr>
      <t xml:space="preserve"> (Альфа-, гамма-, бета-излучения, Георгий Гамов прибывая в казино заметил что энергия звезды утекает так же быстро как деньги из кошелька) Казино "Урка", он же Урка-процесс, 2 ДРУГИХ ВАРИАНТА НАЗВАНИЯ - Мурка и Дурка процессы)</t>
    </r>
  </si>
  <si>
    <r>
      <t>ТРУСЫ</t>
    </r>
    <r>
      <rPr>
        <sz val="7"/>
        <rFont val="Calibri"/>
        <family val="2"/>
        <charset val="204"/>
      </rPr>
      <t xml:space="preserve"> (картина Репина «Приплыли» стало настоящей идиомой, молва приписывает Репину, создал художник Соловьев Лев Григорьевич, Ключевой предмет одежды трусы. Про тех, что в лодке, так же нельзя однозначно сказать, что они у них есть или нет)</t>
    </r>
  </si>
  <si>
    <r>
      <t>Гиперболоид инженера Гарина</t>
    </r>
    <r>
      <rPr>
        <sz val="7"/>
        <rFont val="Calibri"/>
        <family val="2"/>
        <charset val="204"/>
      </rPr>
      <t xml:space="preserve"> (можно путать Толстых - Лев с бородой, Алексей с носом, Дэн Симмонс - американский писатель, который писал про поэта Китса в своем романе "Гиперион", математические уравнения второго порядка описывают гиперболоидпостроить Гиперболоид в виде огромной башни - ...Гарин и Зоя выброшены на необитаемый коралловый островок)</t>
    </r>
  </si>
  <si>
    <t>лазер - 8</t>
  </si>
  <si>
    <t>Кто Дурак в 5 Лет тот останется и в 100 Лет</t>
  </si>
  <si>
    <t>в прерию</t>
  </si>
  <si>
    <t>коричневые</t>
  </si>
  <si>
    <t>черная дыра</t>
  </si>
  <si>
    <r>
      <t>портки</t>
    </r>
    <r>
      <rPr>
        <sz val="7"/>
        <rFont val="Calibri"/>
        <family val="2"/>
        <charset val="204"/>
      </rPr>
      <t xml:space="preserve"> (Картину, которую народная молва приписывает Репину, создал художник Соловьев Лев Григорьевич, идет сравнение с другим произведением репина не ждали)</t>
    </r>
  </si>
  <si>
    <t>Первый - член жюри
Второй - Ведущий
Третий -член жюри.
Четвёртый - капитан.
Пятый - второй капитан.</t>
  </si>
  <si>
    <t>лазер - 9, период - 9</t>
  </si>
  <si>
    <r>
      <t xml:space="preserve">лазер - </t>
    </r>
    <r>
      <rPr>
        <b/>
        <sz val="9"/>
        <color rgb="FFFF0000"/>
        <rFont val="Calibri"/>
        <family val="2"/>
        <charset val="204"/>
      </rPr>
      <t>2</t>
    </r>
    <r>
      <rPr>
        <sz val="9"/>
        <color rgb="FF0000FF"/>
        <rFont val="Calibri"/>
        <family val="2"/>
        <charset val="204"/>
      </rPr>
      <t>, период - 5 лимонад - 8, итог - 15</t>
    </r>
  </si>
  <si>
    <t>1: мин ходов (5 букв - 2 хода)</t>
  </si>
  <si>
    <t>1: мин ходов (7 букв - 1 ход)</t>
  </si>
  <si>
    <t>башня Баязид</t>
  </si>
  <si>
    <t>устрицы</t>
  </si>
  <si>
    <t>оранжевые</t>
  </si>
  <si>
    <t>О несовершенном</t>
  </si>
  <si>
    <t>1 ведущий
2 знаток
3 жюри
4 знаток
5 жюри</t>
  </si>
  <si>
    <t>лазер - 7</t>
  </si>
  <si>
    <t>Если у 1-го 3 попадьи - так отличный поп</t>
  </si>
  <si>
    <t>7 лет мак не родился и никто с голоду не умер</t>
  </si>
  <si>
    <t>Кто дурак в 5 лет, тот останется и в 100 лет</t>
  </si>
  <si>
    <t>золотистыми</t>
  </si>
  <si>
    <t>лазер - 9, период - 8</t>
  </si>
  <si>
    <t>Вдох глубокий. Руки шире.Не спешите, три-четыре!</t>
  </si>
  <si>
    <t>Дикая собака динго или Повесть о первой любви</t>
  </si>
  <si>
    <t>Человек использует 17 мышц, когда улыбается, и 43 — когда хмурится</t>
  </si>
  <si>
    <t>«Степи», иначе «Прерия»</t>
  </si>
  <si>
    <r>
      <rPr>
        <sz val="9"/>
        <color rgb="FF0000FF"/>
        <rFont val="Calibri"/>
        <family val="2"/>
        <charset val="204"/>
      </rPr>
      <t>Актиноиды</t>
    </r>
    <r>
      <rPr>
        <sz val="7"/>
        <rFont val="Calibri"/>
        <family val="2"/>
        <charset val="204"/>
      </rPr>
      <t xml:space="preserve"> (рассмотрите таблицу Менделеева... вроде все перечисленные цвета там присутсвуют)</t>
    </r>
  </si>
  <si>
    <r>
      <rPr>
        <sz val="9"/>
        <color rgb="FF0000FF"/>
        <rFont val="Calibri"/>
        <family val="2"/>
        <charset val="204"/>
      </rPr>
      <t>звезда</t>
    </r>
    <r>
      <rPr>
        <sz val="7"/>
        <rFont val="Calibri"/>
        <family val="2"/>
        <charset val="204"/>
      </rPr>
      <t xml:space="preserve"> (Гаммов, сидел в южном казино, урка, - процесс охлаждения звезд, как раз добавляется буква и вылезает черная кошка (мурка) и вторая, а точне третья картинка)</t>
    </r>
  </si>
  <si>
    <t>сапог</t>
  </si>
  <si>
    <t>Уха - два, но двух речей сразу никто не слушает</t>
  </si>
  <si>
    <t>Если у одной плиты три повара толкутся-обед пригорает</t>
  </si>
  <si>
    <t>Начиная с 7, любое нечётное число является суммой тр простых</t>
  </si>
  <si>
    <t>Семь лет мак не родил, и никто с голоду не умирал</t>
  </si>
  <si>
    <t>В оружейную лавку</t>
  </si>
  <si>
    <t>Устрицы</t>
  </si>
  <si>
    <t>Никакие</t>
  </si>
  <si>
    <t>Фиговый лист</t>
  </si>
  <si>
    <t>Пятый ведущий и остальные капитаны и игроки</t>
  </si>
  <si>
    <t>Два медведя в 1 берлоге не уживается</t>
  </si>
  <si>
    <t>В шахматах Ладья (она же башня)</t>
  </si>
  <si>
    <t>Автор дневника никуда не пошлёт следующего клиента, так как он 2 раза подряд никого не посылает</t>
  </si>
  <si>
    <t>маленькие новорождённые дети</t>
  </si>
  <si>
    <t>Рубаха</t>
  </si>
  <si>
    <t>лазер - 6, период - 10</t>
  </si>
  <si>
    <t>Чарльз Холланд</t>
  </si>
  <si>
    <t>Юпитер</t>
  </si>
  <si>
    <t>четвертый - знаток,
Первый - жюри
второй  - жюри,
Третий - Ведущий,
Пятый - знаток</t>
  </si>
  <si>
    <t>лазер - 5, период - 11</t>
  </si>
  <si>
    <t>Семь бед, - один ответ</t>
  </si>
  <si>
    <t>Два медведя в одной берлоге не улягутся</t>
  </si>
  <si>
    <t>Одна единственная в мире красоты</t>
  </si>
  <si>
    <t>Чтобы научиться трудолюбию, нужны три года. Чтобы научиться лени, - три дня</t>
  </si>
  <si>
    <t>Противоправные административные правонарушения  лицом не достигшим 18 летней зрелости</t>
  </si>
  <si>
    <t>Применение к 1 лицу правила страхования по системе медицинского социального страхования</t>
  </si>
  <si>
    <t>"Где у нас прокурор?" - "В шестой палате, где раньше Наполеон был."</t>
  </si>
  <si>
    <t>Какая душа в пять лет,- такая она и в сто лет</t>
  </si>
  <si>
    <t>Сапог</t>
  </si>
  <si>
    <t>1) Ведущий 2) Капитан 3) Жюри 4) Жюри 5) Капитан</t>
  </si>
  <si>
    <t>1: мин ходов (6 букв - 3 хода)
1: мин итог (10)</t>
  </si>
  <si>
    <r>
      <t xml:space="preserve">лазер - 4, период - </t>
    </r>
    <r>
      <rPr>
        <b/>
        <sz val="9"/>
        <color rgb="FFFF0000"/>
        <rFont val="Calibri"/>
        <family val="2"/>
        <charset val="204"/>
      </rPr>
      <t>3</t>
    </r>
    <r>
      <rPr>
        <sz val="9"/>
        <color rgb="FF0000FF"/>
        <rFont val="Calibri"/>
        <family val="2"/>
        <charset val="204"/>
      </rPr>
      <t xml:space="preserve">, лимонад - 3, итог - </t>
    </r>
    <r>
      <rPr>
        <b/>
        <sz val="9"/>
        <color rgb="FFFF0000"/>
        <rFont val="Calibri"/>
        <family val="2"/>
        <charset val="204"/>
      </rPr>
      <t>10</t>
    </r>
  </si>
  <si>
    <t>Уха-два, но двух речей сразу никто не слушает</t>
  </si>
  <si>
    <t>кол-во</t>
  </si>
  <si>
    <t>остаток от 50</t>
  </si>
  <si>
    <t>заказ</t>
  </si>
  <si>
    <t>общая</t>
  </si>
  <si>
    <t>получили</t>
  </si>
  <si>
    <t>В прерию или степи</t>
  </si>
  <si>
    <t>лазер - 3, период - 5, лимонад - 6, итог - 14</t>
  </si>
  <si>
    <t>вдох глубокий, руки шире - не спешите, три-четыре</t>
  </si>
  <si>
    <t>Чтобы научиться трудолюбию, нужно три года, а чтобы научиться лени - три дня</t>
  </si>
  <si>
    <t>семь лет мак не родил и никто с голоду не умер</t>
  </si>
  <si>
    <r>
      <t>Радиоактивные</t>
    </r>
    <r>
      <rPr>
        <sz val="7"/>
        <rFont val="Calibri"/>
        <family val="2"/>
        <charset val="204"/>
      </rPr>
      <t xml:space="preserve"> (Фиалковый чужой это Ксенон, Труднодоступный запах радуги это запах озона, Светоносный король это наверное Гелий от греческого Гелиос (Солнце). Ленивый визирь это Аргон переводится с греческого как ленивый, медленный, неактивный. Принцесса в свинцовом саркофаге - радиоактивный метал?)</t>
    </r>
  </si>
  <si>
    <t>1 - ведущий
2 - игрок
3 - жюри
4 - жюри
5 - игрок</t>
  </si>
  <si>
    <t>каждый думает в пять лет таким остаться и в сто лет</t>
  </si>
  <si>
    <r>
      <t>Вавилонская башня</t>
    </r>
    <r>
      <rPr>
        <sz val="7"/>
        <color rgb="FF0000FF"/>
        <rFont val="Calibri"/>
        <family val="2"/>
        <charset val="204"/>
      </rPr>
      <t/>
    </r>
  </si>
  <si>
    <t>9-10</t>
  </si>
  <si>
    <t>11</t>
  </si>
  <si>
    <t>12-13</t>
  </si>
  <si>
    <t>14</t>
  </si>
  <si>
    <t>15</t>
  </si>
  <si>
    <t>18-19</t>
  </si>
  <si>
    <t>20</t>
  </si>
  <si>
    <t>21</t>
  </si>
  <si>
    <t>22</t>
  </si>
  <si>
    <r>
      <t>новые химические элементы</t>
    </r>
    <r>
      <rPr>
        <sz val="7"/>
        <rFont val="Calibri"/>
        <family val="2"/>
        <charset val="204"/>
      </rPr>
      <t xml:space="preserve"> (периодическая система элементов упомянута, но нет никакий раскрутки по цветам)</t>
    </r>
  </si>
  <si>
    <r>
      <t>небесно-голубые дети</t>
    </r>
    <r>
      <rPr>
        <sz val="8"/>
        <rFont val="Calibri"/>
        <family val="2"/>
        <charset val="204"/>
      </rPr>
      <t xml:space="preserve"> (полностью раскрутили вопрос, но не выбрали ответ Дети индиго, хотя он был в качестве версии)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</si>
</sst>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 ;[Red]\-0\ "/>
  </numFmts>
  <fonts count="35" x14ac:knownFonts="1">
    <font>
      <sz val="11"/>
      <color theme="1"/>
      <name val="Calibri"/>
      <family val="2"/>
      <charset val="204"/>
      <scheme val="minor"/>
    </font>
    <font>
      <sz val="9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12"/>
      <name val="Calibri"/>
      <family val="2"/>
      <charset val="204"/>
    </font>
    <font>
      <sz val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Calibri"/>
      <family val="2"/>
      <charset val="204"/>
    </font>
    <font>
      <sz val="10"/>
      <name val="Calibri"/>
      <family val="2"/>
      <charset val="204"/>
    </font>
    <font>
      <b/>
      <sz val="11"/>
      <name val="Calibri"/>
      <family val="2"/>
      <charset val="204"/>
    </font>
    <font>
      <sz val="9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9"/>
      <color indexed="12"/>
      <name val="Calibri"/>
      <family val="2"/>
      <charset val="204"/>
    </font>
    <font>
      <sz val="7"/>
      <name val="Calibri"/>
      <family val="2"/>
      <charset val="204"/>
    </font>
    <font>
      <sz val="10"/>
      <color theme="1"/>
      <name val="Calibri"/>
      <family val="2"/>
      <charset val="204"/>
    </font>
    <font>
      <sz val="8"/>
      <color rgb="FF0000FF"/>
      <name val="Calibri"/>
      <family val="2"/>
      <charset val="204"/>
    </font>
    <font>
      <sz val="9"/>
      <color rgb="FF0000FF"/>
      <name val="Calibri"/>
      <family val="2"/>
      <charset val="204"/>
    </font>
    <font>
      <b/>
      <sz val="8"/>
      <color indexed="8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sz val="11"/>
      <color rgb="FF008000"/>
      <name val="Calibri"/>
      <family val="2"/>
      <charset val="204"/>
      <scheme val="minor"/>
    </font>
    <font>
      <sz val="11"/>
      <color rgb="FF0000FF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7"/>
      <color indexed="12"/>
      <name val="Calibri"/>
      <family val="2"/>
      <charset val="204"/>
    </font>
    <font>
      <b/>
      <sz val="9"/>
      <color indexed="8"/>
      <name val="Calibri"/>
      <family val="2"/>
      <charset val="204"/>
    </font>
    <font>
      <sz val="11"/>
      <color rgb="FF00808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1"/>
      <name val="Tahoma"/>
      <family val="2"/>
      <charset val="204"/>
    </font>
    <font>
      <sz val="9"/>
      <color rgb="FFFF0000"/>
      <name val="Calibri"/>
      <family val="2"/>
      <charset val="204"/>
    </font>
    <font>
      <b/>
      <sz val="11"/>
      <color rgb="FF0000FF"/>
      <name val="Calibri"/>
      <family val="2"/>
      <charset val="204"/>
    </font>
    <font>
      <sz val="7"/>
      <color rgb="FF0000FF"/>
      <name val="Calibri"/>
      <family val="2"/>
      <charset val="204"/>
    </font>
    <font>
      <b/>
      <sz val="9"/>
      <color rgb="FFFF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/>
    <xf numFmtId="0" fontId="7" fillId="0" borderId="0" xfId="0" applyFont="1" applyAlignment="1"/>
    <xf numFmtId="0" fontId="5" fillId="0" borderId="3" xfId="0" applyFont="1" applyFill="1" applyBorder="1"/>
    <xf numFmtId="0" fontId="5" fillId="0" borderId="4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4" fillId="0" borderId="6" xfId="0" applyFont="1" applyFill="1" applyBorder="1" applyAlignment="1">
      <alignment wrapText="1"/>
    </xf>
    <xf numFmtId="0" fontId="0" fillId="0" borderId="0" xfId="0" applyAlignment="1">
      <alignment vertical="center"/>
    </xf>
    <xf numFmtId="0" fontId="0" fillId="2" borderId="13" xfId="0" applyFont="1" applyFill="1" applyBorder="1" applyAlignment="1">
      <alignment horizontal="center" vertical="top" wrapText="1"/>
    </xf>
    <xf numFmtId="49" fontId="6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2" fillId="2" borderId="17" xfId="0" applyFont="1" applyFill="1" applyBorder="1" applyAlignment="1">
      <alignment vertical="center" wrapText="1"/>
    </xf>
    <xf numFmtId="0" fontId="4" fillId="2" borderId="18" xfId="0" applyFont="1" applyFill="1" applyBorder="1" applyAlignment="1">
      <alignment vertical="center" wrapText="1"/>
    </xf>
    <xf numFmtId="0" fontId="4" fillId="3" borderId="19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49" fontId="3" fillId="2" borderId="2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vertical="center" wrapText="1"/>
    </xf>
    <xf numFmtId="49" fontId="3" fillId="2" borderId="21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10" fillId="0" borderId="0" xfId="0" applyFont="1"/>
    <xf numFmtId="0" fontId="0" fillId="0" borderId="7" xfId="0" applyFill="1" applyBorder="1" applyAlignment="1">
      <alignment vertical="center" wrapText="1"/>
    </xf>
    <xf numFmtId="0" fontId="0" fillId="0" borderId="0" xfId="0" applyFill="1" applyAlignment="1">
      <alignment vertical="center"/>
    </xf>
    <xf numFmtId="49" fontId="11" fillId="0" borderId="2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 wrapText="1"/>
    </xf>
    <xf numFmtId="0" fontId="13" fillId="0" borderId="11" xfId="0" applyFont="1" applyFill="1" applyBorder="1" applyAlignment="1">
      <alignment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vertical="center" wrapText="1"/>
    </xf>
    <xf numFmtId="0" fontId="15" fillId="0" borderId="0" xfId="0" applyFont="1" applyFill="1" applyAlignment="1">
      <alignment vertical="center"/>
    </xf>
    <xf numFmtId="0" fontId="12" fillId="0" borderId="3" xfId="0" applyFont="1" applyFill="1" applyBorder="1"/>
    <xf numFmtId="0" fontId="12" fillId="0" borderId="4" xfId="0" applyFont="1" applyFill="1" applyBorder="1" applyAlignment="1">
      <alignment wrapText="1"/>
    </xf>
    <xf numFmtId="0" fontId="13" fillId="0" borderId="5" xfId="0" applyFont="1" applyFill="1" applyBorder="1" applyAlignment="1">
      <alignment wrapText="1"/>
    </xf>
    <xf numFmtId="0" fontId="14" fillId="0" borderId="3" xfId="0" applyFont="1" applyFill="1" applyBorder="1" applyAlignment="1">
      <alignment wrapText="1"/>
    </xf>
    <xf numFmtId="0" fontId="13" fillId="0" borderId="6" xfId="0" applyFont="1" applyFill="1" applyBorder="1" applyAlignment="1">
      <alignment wrapText="1"/>
    </xf>
    <xf numFmtId="0" fontId="15" fillId="0" borderId="0" xfId="0" applyFont="1" applyFill="1"/>
    <xf numFmtId="0" fontId="16" fillId="0" borderId="8" xfId="0" applyFont="1" applyFill="1" applyBorder="1" applyAlignment="1">
      <alignment vertical="center" wrapText="1"/>
    </xf>
    <xf numFmtId="0" fontId="1" fillId="2" borderId="22" xfId="0" applyFont="1" applyFill="1" applyBorder="1" applyAlignment="1">
      <alignment vertical="top" wrapText="1"/>
    </xf>
    <xf numFmtId="1" fontId="8" fillId="0" borderId="23" xfId="0" applyNumberFormat="1" applyFont="1" applyFill="1" applyBorder="1" applyAlignment="1">
      <alignment vertical="center" wrapText="1"/>
    </xf>
    <xf numFmtId="1" fontId="8" fillId="0" borderId="9" xfId="0" applyNumberFormat="1" applyFont="1" applyFill="1" applyBorder="1" applyAlignment="1">
      <alignment vertical="center" wrapText="1"/>
    </xf>
    <xf numFmtId="0" fontId="18" fillId="0" borderId="10" xfId="0" applyFont="1" applyFill="1" applyBorder="1" applyAlignment="1">
      <alignment vertical="center" wrapText="1"/>
    </xf>
    <xf numFmtId="0" fontId="14" fillId="0" borderId="20" xfId="0" applyNumberFormat="1" applyFont="1" applyFill="1" applyBorder="1" applyAlignment="1">
      <alignment horizontal="left" vertical="center" wrapText="1"/>
    </xf>
    <xf numFmtId="0" fontId="14" fillId="0" borderId="3" xfId="0" applyNumberFormat="1" applyFont="1" applyFill="1" applyBorder="1" applyAlignment="1">
      <alignment wrapText="1"/>
    </xf>
    <xf numFmtId="0" fontId="9" fillId="0" borderId="20" xfId="0" applyNumberFormat="1" applyFont="1" applyFill="1" applyBorder="1" applyAlignment="1">
      <alignment horizontal="left" vertical="center" wrapText="1"/>
    </xf>
    <xf numFmtId="0" fontId="9" fillId="0" borderId="20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wrapText="1"/>
    </xf>
    <xf numFmtId="0" fontId="19" fillId="0" borderId="20" xfId="0" applyNumberFormat="1" applyFont="1" applyFill="1" applyBorder="1" applyAlignment="1">
      <alignment horizontal="left" vertical="center" wrapText="1"/>
    </xf>
    <xf numFmtId="0" fontId="17" fillId="0" borderId="3" xfId="0" applyNumberFormat="1" applyFont="1" applyFill="1" applyBorder="1" applyAlignment="1">
      <alignment wrapText="1"/>
    </xf>
    <xf numFmtId="1" fontId="14" fillId="0" borderId="24" xfId="0" applyNumberFormat="1" applyFont="1" applyFill="1" applyBorder="1" applyAlignment="1">
      <alignment vertical="center" wrapText="1"/>
    </xf>
    <xf numFmtId="0" fontId="20" fillId="0" borderId="20" xfId="0" applyNumberFormat="1" applyFont="1" applyFill="1" applyBorder="1" applyAlignment="1">
      <alignment horizontal="left" vertical="center" wrapText="1"/>
    </xf>
    <xf numFmtId="49" fontId="21" fillId="2" borderId="14" xfId="0" applyNumberFormat="1" applyFont="1" applyFill="1" applyBorder="1" applyAlignment="1">
      <alignment horizontal="center" vertical="center"/>
    </xf>
    <xf numFmtId="0" fontId="12" fillId="0" borderId="20" xfId="0" applyNumberFormat="1" applyFont="1" applyFill="1" applyBorder="1" applyAlignment="1">
      <alignment horizontal="left" vertical="center" wrapText="1"/>
    </xf>
    <xf numFmtId="0" fontId="17" fillId="0" borderId="20" xfId="0" applyNumberFormat="1" applyFont="1" applyFill="1" applyBorder="1" applyAlignment="1">
      <alignment horizontal="left" vertical="center" wrapText="1"/>
    </xf>
    <xf numFmtId="1" fontId="13" fillId="0" borderId="25" xfId="0" applyNumberFormat="1" applyFont="1" applyFill="1" applyBorder="1" applyAlignment="1">
      <alignment wrapText="1"/>
    </xf>
    <xf numFmtId="0" fontId="22" fillId="0" borderId="0" xfId="0" applyFont="1"/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23" fillId="0" borderId="0" xfId="0" applyFont="1" applyAlignment="1">
      <alignment horizontal="left"/>
    </xf>
    <xf numFmtId="0" fontId="25" fillId="2" borderId="0" xfId="0" applyFont="1" applyFill="1" applyBorder="1" applyAlignment="1">
      <alignment horizontal="center" vertical="top" wrapText="1"/>
    </xf>
    <xf numFmtId="0" fontId="25" fillId="2" borderId="0" xfId="0" applyFont="1" applyFill="1" applyBorder="1" applyAlignment="1">
      <alignment horizontal="left" vertical="top"/>
    </xf>
    <xf numFmtId="0" fontId="8" fillId="0" borderId="26" xfId="0" applyFont="1" applyFill="1" applyBorder="1" applyAlignment="1">
      <alignment vertical="center" wrapText="1"/>
    </xf>
    <xf numFmtId="0" fontId="26" fillId="0" borderId="27" xfId="0" applyFont="1" applyFill="1" applyBorder="1" applyAlignment="1">
      <alignment vertical="center" wrapText="1"/>
    </xf>
    <xf numFmtId="0" fontId="13" fillId="0" borderId="28" xfId="0" applyFont="1" applyFill="1" applyBorder="1" applyAlignment="1">
      <alignment vertical="center" wrapText="1"/>
    </xf>
    <xf numFmtId="0" fontId="17" fillId="0" borderId="29" xfId="0" applyFont="1" applyFill="1" applyBorder="1" applyAlignment="1">
      <alignment vertical="center" wrapText="1"/>
    </xf>
    <xf numFmtId="0" fontId="13" fillId="0" borderId="30" xfId="0" applyFont="1" applyFill="1" applyBorder="1" applyAlignment="1">
      <alignment wrapText="1"/>
    </xf>
    <xf numFmtId="0" fontId="17" fillId="0" borderId="31" xfId="0" applyFont="1" applyFill="1" applyBorder="1" applyAlignment="1">
      <alignment wrapText="1"/>
    </xf>
    <xf numFmtId="0" fontId="27" fillId="2" borderId="13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vertical="center" wrapText="1"/>
    </xf>
    <xf numFmtId="49" fontId="3" fillId="4" borderId="2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 wrapText="1"/>
    </xf>
    <xf numFmtId="49" fontId="3" fillId="4" borderId="21" xfId="0" applyNumberFormat="1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vertical="center" wrapText="1"/>
    </xf>
    <xf numFmtId="0" fontId="4" fillId="4" borderId="18" xfId="0" applyFont="1" applyFill="1" applyBorder="1" applyAlignment="1">
      <alignment vertical="center" wrapText="1"/>
    </xf>
    <xf numFmtId="0" fontId="3" fillId="4" borderId="17" xfId="0" applyFont="1" applyFill="1" applyBorder="1" applyAlignment="1">
      <alignment vertical="center" wrapText="1"/>
    </xf>
    <xf numFmtId="0" fontId="15" fillId="0" borderId="0" xfId="0" applyFont="1"/>
    <xf numFmtId="0" fontId="15" fillId="0" borderId="0" xfId="0" applyFont="1" applyAlignment="1">
      <alignment horizontal="left"/>
    </xf>
    <xf numFmtId="0" fontId="28" fillId="0" borderId="0" xfId="0" applyFont="1"/>
    <xf numFmtId="0" fontId="28" fillId="0" borderId="0" xfId="0" applyFont="1" applyAlignment="1">
      <alignment horizontal="left"/>
    </xf>
    <xf numFmtId="0" fontId="0" fillId="0" borderId="0" xfId="0" applyFill="1"/>
    <xf numFmtId="49" fontId="6" fillId="2" borderId="2" xfId="0" applyNumberFormat="1" applyFont="1" applyFill="1" applyBorder="1" applyAlignment="1">
      <alignment horizontal="center" vertical="center"/>
    </xf>
    <xf numFmtId="9" fontId="16" fillId="0" borderId="8" xfId="0" applyNumberFormat="1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vertical="center" wrapText="1"/>
    </xf>
    <xf numFmtId="0" fontId="13" fillId="5" borderId="12" xfId="0" applyFont="1" applyFill="1" applyBorder="1" applyAlignment="1">
      <alignment vertical="center" wrapText="1"/>
    </xf>
    <xf numFmtId="0" fontId="13" fillId="6" borderId="12" xfId="0" applyFont="1" applyFill="1" applyBorder="1" applyAlignment="1">
      <alignment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9" fillId="0" borderId="20" xfId="0" applyNumberFormat="1" applyFont="1" applyFill="1" applyBorder="1" applyAlignment="1">
      <alignment vertical="center" wrapText="1"/>
    </xf>
    <xf numFmtId="0" fontId="19" fillId="0" borderId="20" xfId="0" applyNumberFormat="1" applyFont="1" applyFill="1" applyBorder="1" applyAlignment="1">
      <alignment vertical="center" wrapText="1"/>
    </xf>
    <xf numFmtId="0" fontId="1" fillId="6" borderId="2" xfId="0" applyFont="1" applyFill="1" applyBorder="1" applyAlignment="1">
      <alignment vertical="top" wrapText="1"/>
    </xf>
    <xf numFmtId="0" fontId="0" fillId="2" borderId="1" xfId="0" applyFont="1" applyFill="1" applyBorder="1" applyAlignment="1">
      <alignment vertical="center" wrapText="1"/>
    </xf>
    <xf numFmtId="164" fontId="29" fillId="0" borderId="0" xfId="0" applyNumberFormat="1" applyFont="1" applyAlignment="1">
      <alignment wrapText="1"/>
    </xf>
    <xf numFmtId="0" fontId="32" fillId="5" borderId="12" xfId="0" applyFont="1" applyFill="1" applyBorder="1" applyAlignment="1">
      <alignment vertical="center" wrapText="1"/>
    </xf>
    <xf numFmtId="0" fontId="33" fillId="0" borderId="20" xfId="0" applyNumberFormat="1" applyFont="1" applyFill="1" applyBorder="1" applyAlignment="1">
      <alignment horizontal="left" vertical="center" wrapText="1"/>
    </xf>
    <xf numFmtId="0" fontId="4" fillId="0" borderId="0" xfId="0" applyFont="1" applyAlignment="1"/>
    <xf numFmtId="164" fontId="0" fillId="0" borderId="0" xfId="0" applyNumberFormat="1"/>
    <xf numFmtId="1" fontId="14" fillId="5" borderId="24" xfId="0" applyNumberFormat="1" applyFont="1" applyFill="1" applyBorder="1" applyAlignment="1">
      <alignment vertical="center" wrapText="1"/>
    </xf>
    <xf numFmtId="1" fontId="3" fillId="2" borderId="21" xfId="0" applyNumberFormat="1" applyFont="1" applyFill="1" applyBorder="1" applyAlignment="1">
      <alignment horizontal="center" vertical="center"/>
    </xf>
    <xf numFmtId="1" fontId="11" fillId="0" borderId="20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25">
    <dxf>
      <fill>
        <patternFill>
          <bgColor theme="0" tint="-0.14996795556505021"/>
        </patternFill>
      </fill>
    </dxf>
    <dxf>
      <fill>
        <patternFill>
          <bgColor indexed="42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9"/>
        </patternFill>
      </fill>
    </dxf>
    <dxf>
      <fill>
        <patternFill>
          <bgColor rgb="FFFF8080"/>
        </patternFill>
      </fill>
    </dxf>
    <dxf>
      <fill>
        <patternFill>
          <bgColor rgb="FFCCFFCC"/>
        </patternFill>
      </fill>
    </dxf>
    <dxf>
      <fill>
        <patternFill>
          <bgColor indexed="42"/>
        </patternFill>
      </fill>
    </dxf>
    <dxf>
      <fill>
        <patternFill>
          <bgColor indexed="29"/>
        </patternFill>
      </fill>
    </dxf>
    <dxf>
      <fill>
        <patternFill>
          <bgColor rgb="FFFF8080"/>
        </patternFill>
      </fill>
    </dxf>
    <dxf>
      <fill>
        <patternFill>
          <bgColor rgb="FFCCFFCC"/>
        </patternFill>
      </fill>
    </dxf>
    <dxf>
      <fill>
        <patternFill>
          <bgColor indexed="42"/>
        </patternFill>
      </fill>
    </dxf>
    <dxf>
      <fill>
        <patternFill>
          <bgColor indexed="29"/>
        </patternFill>
      </fill>
    </dxf>
  </dxfs>
  <tableStyles count="0" defaultTableStyle="TableStyleMedium2" defaultPivotStyle="PivotStyleLight16"/>
  <colors>
    <mruColors>
      <color rgb="FFCCFFCC"/>
      <color rgb="FF0000FF"/>
      <color rgb="FF008080"/>
      <color rgb="FF00AF80"/>
      <color rgb="FFFF8000"/>
      <color rgb="FFFFFF99"/>
      <color rgb="FFFF8080"/>
      <color rgb="FF008000"/>
      <color rgb="FFE1E1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3"/>
  <sheetViews>
    <sheetView workbookViewId="0">
      <selection activeCell="E22" sqref="E22"/>
    </sheetView>
  </sheetViews>
  <sheetFormatPr defaultRowHeight="14.4" outlineLevelRow="1" x14ac:dyDescent="0.3"/>
  <cols>
    <col min="2" max="2" width="39.33203125" bestFit="1" customWidth="1"/>
    <col min="3" max="3" width="24.6640625" bestFit="1" customWidth="1"/>
    <col min="4" max="4" width="33.33203125" customWidth="1"/>
    <col min="5" max="5" width="19.109375" customWidth="1"/>
    <col min="6" max="6" width="9.5546875" customWidth="1"/>
  </cols>
  <sheetData>
    <row r="1" spans="1:10" ht="18" x14ac:dyDescent="0.35">
      <c r="A1" s="4" t="s">
        <v>150</v>
      </c>
      <c r="F1" t="s">
        <v>89</v>
      </c>
    </row>
    <row r="3" spans="1:10" x14ac:dyDescent="0.3">
      <c r="A3" s="87">
        <v>1</v>
      </c>
      <c r="B3" s="83" t="s">
        <v>48</v>
      </c>
      <c r="C3" s="83" t="s">
        <v>168</v>
      </c>
      <c r="D3" s="83" t="s">
        <v>169</v>
      </c>
      <c r="E3" s="83" t="s">
        <v>19</v>
      </c>
      <c r="F3" s="84" t="str">
        <f t="shared" ref="F3:F24" si="0">CONCATENATE($F$1,B3,$F$27," - ",C3)</f>
        <v>"Книжные черви" - Ковровская ГО ВОИ (Владимирская обл)</v>
      </c>
    </row>
    <row r="4" spans="1:10" x14ac:dyDescent="0.3">
      <c r="A4" s="87">
        <v>2</v>
      </c>
      <c r="B4" s="83" t="s">
        <v>49</v>
      </c>
      <c r="C4" s="83" t="s">
        <v>158</v>
      </c>
      <c r="D4" s="83" t="s">
        <v>161</v>
      </c>
      <c r="E4" s="83" t="s">
        <v>139</v>
      </c>
      <c r="F4" s="84" t="str">
        <f t="shared" si="0"/>
        <v>"Дружные" - Егорьевская РО ВОИ (МО)</v>
      </c>
    </row>
    <row r="5" spans="1:10" x14ac:dyDescent="0.3">
      <c r="A5" s="87">
        <v>3</v>
      </c>
      <c r="B5" s="83" t="s">
        <v>50</v>
      </c>
      <c r="C5" s="83" t="s">
        <v>159</v>
      </c>
      <c r="D5" s="83" t="s">
        <v>160</v>
      </c>
      <c r="E5" s="83" t="s">
        <v>21</v>
      </c>
      <c r="F5" s="84" t="str">
        <f t="shared" si="0"/>
        <v>"Виктория" - Воскресенская РО ВОИ (МО)</v>
      </c>
    </row>
    <row r="6" spans="1:10" x14ac:dyDescent="0.3">
      <c r="A6" s="87">
        <v>4</v>
      </c>
      <c r="B6" s="83" t="s">
        <v>51</v>
      </c>
      <c r="C6" s="83" t="s">
        <v>87</v>
      </c>
      <c r="D6" s="83" t="s">
        <v>88</v>
      </c>
      <c r="E6" s="83" t="s">
        <v>141</v>
      </c>
      <c r="F6" s="84" t="str">
        <f t="shared" si="0"/>
        <v>"МИМы" - Московская ГО ВОИ</v>
      </c>
    </row>
    <row r="7" spans="1:10" x14ac:dyDescent="0.3">
      <c r="A7" s="87">
        <v>5</v>
      </c>
      <c r="B7" s="83" t="s">
        <v>165</v>
      </c>
      <c r="C7" s="83" t="s">
        <v>166</v>
      </c>
      <c r="D7" s="83" t="s">
        <v>167</v>
      </c>
      <c r="E7" s="83" t="s">
        <v>19</v>
      </c>
      <c r="F7" s="84" t="str">
        <f t="shared" si="0"/>
        <v>"Супергерои" - Ленинская РО ВОИ (МО)</v>
      </c>
      <c r="J7" s="65" t="s">
        <v>164</v>
      </c>
    </row>
    <row r="8" spans="1:10" x14ac:dyDescent="0.3">
      <c r="A8" s="87">
        <v>6</v>
      </c>
      <c r="B8" s="83" t="s">
        <v>114</v>
      </c>
      <c r="C8" s="83" t="s">
        <v>124</v>
      </c>
      <c r="D8" s="83" t="s">
        <v>127</v>
      </c>
      <c r="E8" s="83" t="s">
        <v>24</v>
      </c>
      <c r="F8" s="84" t="str">
        <f t="shared" si="0"/>
        <v>"Космостарс" - Калужская ОО ВОИ</v>
      </c>
    </row>
    <row r="9" spans="1:10" x14ac:dyDescent="0.3">
      <c r="A9" s="87">
        <v>7</v>
      </c>
      <c r="B9" s="83" t="s">
        <v>67</v>
      </c>
      <c r="C9" s="83" t="s">
        <v>86</v>
      </c>
      <c r="D9" s="83" t="s">
        <v>47</v>
      </c>
      <c r="E9" s="83" t="s">
        <v>20</v>
      </c>
      <c r="F9" s="84" t="str">
        <f t="shared" si="0"/>
        <v>"ВОИ (Весёлые Остроумные Интеллектуалы)" - Воронежская ОО ВОИ</v>
      </c>
    </row>
    <row r="10" spans="1:10" x14ac:dyDescent="0.3">
      <c r="A10" s="87">
        <v>8</v>
      </c>
      <c r="B10" s="83" t="s">
        <v>55</v>
      </c>
      <c r="C10" s="83" t="s">
        <v>153</v>
      </c>
      <c r="D10" s="83" t="s">
        <v>154</v>
      </c>
      <c r="E10" s="83" t="s">
        <v>24</v>
      </c>
      <c r="F10" s="84" t="str">
        <f t="shared" si="0"/>
        <v>"Завтра будет" - Десногорская ГО ВОИ (Смоленская обл)</v>
      </c>
    </row>
    <row r="11" spans="1:10" x14ac:dyDescent="0.3">
      <c r="A11" s="87">
        <v>9</v>
      </c>
      <c r="B11" s="83" t="s">
        <v>56</v>
      </c>
      <c r="C11" s="83" t="s">
        <v>172</v>
      </c>
      <c r="D11" s="83" t="s">
        <v>173</v>
      </c>
      <c r="E11" s="83" t="s">
        <v>21</v>
      </c>
      <c r="F11" s="84" t="str">
        <f t="shared" si="0"/>
        <v>"Свои 31" - Старооскольская РО ВОИ (Белгородская обл)</v>
      </c>
    </row>
    <row r="12" spans="1:10" x14ac:dyDescent="0.3">
      <c r="A12" s="87">
        <v>10</v>
      </c>
      <c r="B12" s="83" t="s">
        <v>57</v>
      </c>
      <c r="C12" s="83" t="s">
        <v>181</v>
      </c>
      <c r="D12" s="83" t="s">
        <v>182</v>
      </c>
      <c r="E12" s="83" t="s">
        <v>348</v>
      </c>
      <c r="F12" s="84" t="str">
        <f t="shared" si="0"/>
        <v>"КУПИНА-Н" - Железнодорожная ГО ВОИ (МО)</v>
      </c>
    </row>
    <row r="13" spans="1:10" x14ac:dyDescent="0.3">
      <c r="A13" s="87">
        <v>11</v>
      </c>
      <c r="B13" s="83" t="s">
        <v>58</v>
      </c>
      <c r="C13" s="83" t="s">
        <v>179</v>
      </c>
      <c r="D13" s="83" t="s">
        <v>180</v>
      </c>
      <c r="E13" s="83" t="s">
        <v>23</v>
      </c>
      <c r="F13" s="84" t="str">
        <f t="shared" si="0"/>
        <v>"Покорители вершин" - Раменская РО ВОИ (МО)</v>
      </c>
    </row>
    <row r="14" spans="1:10" x14ac:dyDescent="0.3">
      <c r="A14" s="87">
        <v>12</v>
      </c>
      <c r="B14" s="83" t="s">
        <v>59</v>
      </c>
      <c r="C14" s="83" t="s">
        <v>78</v>
      </c>
      <c r="D14" s="83" t="s">
        <v>39</v>
      </c>
      <c r="E14" s="83" t="s">
        <v>24</v>
      </c>
      <c r="F14" s="84" t="str">
        <f t="shared" si="0"/>
        <v>"Профессиональные дилетанты" - Рязанская ОО ВОИ</v>
      </c>
    </row>
    <row r="15" spans="1:10" x14ac:dyDescent="0.3">
      <c r="A15" s="87">
        <v>13</v>
      </c>
      <c r="B15" s="83" t="s">
        <v>109</v>
      </c>
      <c r="C15" s="83" t="s">
        <v>131</v>
      </c>
      <c r="D15" s="83" t="s">
        <v>130</v>
      </c>
      <c r="E15" s="83" t="s">
        <v>141</v>
      </c>
      <c r="F15" s="84" t="str">
        <f t="shared" si="0"/>
        <v>"ЛенКом" - Ярославская ОО ВОИ (Ленинский р-н)</v>
      </c>
      <c r="J15" s="65" t="s">
        <v>122</v>
      </c>
    </row>
    <row r="16" spans="1:10" x14ac:dyDescent="0.3">
      <c r="A16" s="87">
        <v>14</v>
      </c>
      <c r="B16" s="83" t="s">
        <v>61</v>
      </c>
      <c r="C16" s="83" t="s">
        <v>170</v>
      </c>
      <c r="D16" s="83" t="s">
        <v>171</v>
      </c>
      <c r="E16" s="83" t="s">
        <v>341</v>
      </c>
      <c r="F16" s="84" t="str">
        <f t="shared" si="0"/>
        <v>"Эдельвейс" - Подольская ГО ВОИ (МО)</v>
      </c>
    </row>
    <row r="17" spans="1:10" x14ac:dyDescent="0.3">
      <c r="A17" s="87">
        <v>15</v>
      </c>
      <c r="B17" s="85" t="s">
        <v>155</v>
      </c>
      <c r="C17" s="85" t="s">
        <v>156</v>
      </c>
      <c r="D17" s="85" t="s">
        <v>157</v>
      </c>
      <c r="E17" s="85" t="s">
        <v>339</v>
      </c>
      <c r="F17" s="86" t="str">
        <f t="shared" si="0"/>
        <v>"Самовар" - Ивантеевская ГО ВОИ (МО)</v>
      </c>
      <c r="J17" s="65" t="s">
        <v>198</v>
      </c>
    </row>
    <row r="18" spans="1:10" x14ac:dyDescent="0.3">
      <c r="A18" s="87">
        <v>16</v>
      </c>
      <c r="B18" s="85" t="s">
        <v>53</v>
      </c>
      <c r="C18" s="85" t="s">
        <v>175</v>
      </c>
      <c r="D18" s="85" t="s">
        <v>176</v>
      </c>
      <c r="E18" s="85" t="s">
        <v>141</v>
      </c>
      <c r="F18" s="86" t="str">
        <f t="shared" si="0"/>
        <v>"Звезда" - Серпуховская ГО ВОИ (МО)</v>
      </c>
      <c r="J18" s="85" t="s">
        <v>174</v>
      </c>
    </row>
    <row r="19" spans="1:10" x14ac:dyDescent="0.3">
      <c r="A19" s="87">
        <v>17</v>
      </c>
      <c r="B19" s="85" t="s">
        <v>63</v>
      </c>
      <c r="C19" s="85" t="s">
        <v>200</v>
      </c>
      <c r="D19" s="85" t="s">
        <v>199</v>
      </c>
      <c r="E19" s="85" t="s">
        <v>21</v>
      </c>
      <c r="F19" s="86" t="str">
        <f t="shared" si="0"/>
        <v>"Огонёк" - Бронницкая ГО ВОИ (МО)</v>
      </c>
      <c r="J19" s="85" t="s">
        <v>174</v>
      </c>
    </row>
    <row r="20" spans="1:10" x14ac:dyDescent="0.3">
      <c r="A20" s="87">
        <v>18</v>
      </c>
      <c r="B20" s="83" t="s">
        <v>118</v>
      </c>
      <c r="C20" s="83" t="s">
        <v>162</v>
      </c>
      <c r="D20" s="83" t="s">
        <v>163</v>
      </c>
      <c r="E20" s="83" t="s">
        <v>21</v>
      </c>
      <c r="F20" s="84" t="str">
        <f t="shared" si="0"/>
        <v>"Летучий Голландец" - Протвинская ГО ВОИ (МО)</v>
      </c>
    </row>
    <row r="21" spans="1:10" x14ac:dyDescent="0.3">
      <c r="A21" s="87">
        <v>19</v>
      </c>
      <c r="B21" s="83" t="s">
        <v>66</v>
      </c>
      <c r="C21" s="83" t="s">
        <v>191</v>
      </c>
      <c r="D21" s="83" t="s">
        <v>190</v>
      </c>
      <c r="E21" s="83" t="s">
        <v>142</v>
      </c>
      <c r="F21" s="84" t="str">
        <f t="shared" si="0"/>
        <v>"Тверские оптимисты" - Конаковская РО ВОИ (Тверская обл)</v>
      </c>
    </row>
    <row r="22" spans="1:10" x14ac:dyDescent="0.3">
      <c r="A22" s="87">
        <v>20</v>
      </c>
      <c r="B22" s="64" t="s">
        <v>183</v>
      </c>
      <c r="C22" s="64" t="s">
        <v>185</v>
      </c>
      <c r="D22" s="64" t="s">
        <v>184</v>
      </c>
      <c r="E22" s="64" t="s">
        <v>352</v>
      </c>
      <c r="F22" s="66" t="str">
        <f t="shared" si="0"/>
        <v>"Слава" - Лыткаринская ГО ВОИ (МО)</v>
      </c>
      <c r="J22" s="66" t="s">
        <v>189</v>
      </c>
    </row>
    <row r="23" spans="1:10" x14ac:dyDescent="0.3">
      <c r="A23" s="87">
        <v>21</v>
      </c>
      <c r="B23" s="64" t="s">
        <v>186</v>
      </c>
      <c r="C23" s="64" t="s">
        <v>188</v>
      </c>
      <c r="D23" s="64" t="s">
        <v>187</v>
      </c>
      <c r="E23" s="64" t="s">
        <v>20</v>
      </c>
      <c r="F23" s="66" t="str">
        <f t="shared" si="0"/>
        <v>"Плат узорный" - Павлово-Посадская РО ВОИ (МО)</v>
      </c>
      <c r="J23" s="66" t="s">
        <v>189</v>
      </c>
    </row>
    <row r="24" spans="1:10" x14ac:dyDescent="0.3">
      <c r="A24" s="87">
        <v>22</v>
      </c>
      <c r="B24" s="64" t="s">
        <v>194</v>
      </c>
      <c r="C24" s="64" t="s">
        <v>193</v>
      </c>
      <c r="D24" s="64" t="s">
        <v>192</v>
      </c>
      <c r="E24" s="64" t="s">
        <v>349</v>
      </c>
      <c r="F24" s="66" t="str">
        <f t="shared" si="0"/>
        <v>"Одинцовские самоцветы" - Одинцовская РО ВОИ (МО)</v>
      </c>
      <c r="J24" s="66" t="s">
        <v>189</v>
      </c>
    </row>
    <row r="25" spans="1:10" ht="15" x14ac:dyDescent="0.25">
      <c r="A25" s="87"/>
      <c r="B25" s="83"/>
      <c r="C25" s="83"/>
      <c r="D25" s="83"/>
      <c r="E25" s="83"/>
      <c r="F25" s="28"/>
      <c r="J25" s="66"/>
    </row>
    <row r="27" spans="1:10" ht="18" hidden="1" outlineLevel="1" x14ac:dyDescent="0.35">
      <c r="B27" s="4" t="s">
        <v>120</v>
      </c>
      <c r="F27" t="s">
        <v>89</v>
      </c>
    </row>
    <row r="28" spans="1:10" hidden="1" outlineLevel="1" x14ac:dyDescent="0.3"/>
    <row r="29" spans="1:10" hidden="1" outlineLevel="1" x14ac:dyDescent="0.3">
      <c r="A29">
        <v>1</v>
      </c>
      <c r="B29" t="s">
        <v>48</v>
      </c>
      <c r="C29" t="s">
        <v>68</v>
      </c>
      <c r="D29" t="s">
        <v>29</v>
      </c>
      <c r="E29" t="s">
        <v>21</v>
      </c>
      <c r="F29" s="28" t="str">
        <f>CONCATENATE($F$27,B29,$F$27," - ",C29)</f>
        <v>"Книжные черви" - Ковровская ГО ВОИ</v>
      </c>
    </row>
    <row r="30" spans="1:10" hidden="1" outlineLevel="1" x14ac:dyDescent="0.3">
      <c r="A30">
        <v>2</v>
      </c>
      <c r="B30" t="s">
        <v>49</v>
      </c>
      <c r="C30" t="s">
        <v>69</v>
      </c>
      <c r="D30" t="s">
        <v>30</v>
      </c>
      <c r="E30" t="s">
        <v>139</v>
      </c>
      <c r="F30" s="28" t="str">
        <f t="shared" ref="F30:F48" si="1">CONCATENATE($F$27,B30,$F$27," - ",C30)</f>
        <v>"Дружные" - Егорьевская РО ВОИ</v>
      </c>
    </row>
    <row r="31" spans="1:10" hidden="1" outlineLevel="1" x14ac:dyDescent="0.3">
      <c r="A31">
        <v>3</v>
      </c>
      <c r="B31" t="s">
        <v>50</v>
      </c>
      <c r="C31" t="s">
        <v>70</v>
      </c>
      <c r="D31" t="s">
        <v>31</v>
      </c>
      <c r="E31" t="s">
        <v>26</v>
      </c>
      <c r="F31" s="28" t="str">
        <f t="shared" si="1"/>
        <v>"Виктория" - Воскресенская РО ВОИ</v>
      </c>
    </row>
    <row r="32" spans="1:10" hidden="1" outlineLevel="1" x14ac:dyDescent="0.3">
      <c r="A32">
        <v>4</v>
      </c>
      <c r="B32" t="s">
        <v>51</v>
      </c>
      <c r="C32" t="s">
        <v>87</v>
      </c>
      <c r="D32" t="s">
        <v>88</v>
      </c>
      <c r="E32" t="s">
        <v>141</v>
      </c>
      <c r="F32" s="28" t="str">
        <f t="shared" si="1"/>
        <v>"МИМы" - Московская ГО ВОИ</v>
      </c>
    </row>
    <row r="33" spans="1:10" hidden="1" outlineLevel="1" x14ac:dyDescent="0.3">
      <c r="A33">
        <v>5</v>
      </c>
      <c r="B33" s="65" t="s">
        <v>108</v>
      </c>
      <c r="C33" t="s">
        <v>71</v>
      </c>
      <c r="D33" t="s">
        <v>121</v>
      </c>
      <c r="E33" t="s">
        <v>142</v>
      </c>
      <c r="F33" s="28" t="str">
        <f t="shared" si="1"/>
        <v>"Видновчанка" - Ленинская РО ВОИ</v>
      </c>
      <c r="J33" s="65" t="s">
        <v>123</v>
      </c>
    </row>
    <row r="34" spans="1:10" hidden="1" outlineLevel="1" x14ac:dyDescent="0.3">
      <c r="A34">
        <v>6</v>
      </c>
      <c r="B34" s="64" t="s">
        <v>114</v>
      </c>
      <c r="C34" s="64" t="s">
        <v>124</v>
      </c>
      <c r="D34" s="64" t="s">
        <v>127</v>
      </c>
      <c r="E34" s="64" t="s">
        <v>23</v>
      </c>
      <c r="F34" s="66" t="str">
        <f>CONCATENATE($F$27,B34,$F$27," - ",C34)</f>
        <v>"Космостарс" - Калужская ОО ВОИ</v>
      </c>
      <c r="J34" s="66" t="s">
        <v>178</v>
      </c>
    </row>
    <row r="35" spans="1:10" hidden="1" outlineLevel="1" x14ac:dyDescent="0.3">
      <c r="A35">
        <v>7</v>
      </c>
      <c r="B35" s="62" t="s">
        <v>112</v>
      </c>
      <c r="C35" s="62" t="s">
        <v>126</v>
      </c>
      <c r="D35" s="62" t="s">
        <v>125</v>
      </c>
      <c r="E35" s="62" t="s">
        <v>140</v>
      </c>
      <c r="F35" s="63" t="str">
        <f t="shared" si="1"/>
        <v>"Я люблю свой Клин" - Клинская РО ВОИ</v>
      </c>
      <c r="G35" s="62"/>
      <c r="H35" s="62"/>
      <c r="I35" s="62"/>
      <c r="J35" s="63" t="s">
        <v>195</v>
      </c>
    </row>
    <row r="36" spans="1:10" hidden="1" outlineLevel="1" x14ac:dyDescent="0.3">
      <c r="A36">
        <v>8</v>
      </c>
      <c r="B36" t="s">
        <v>55</v>
      </c>
      <c r="C36" t="s">
        <v>74</v>
      </c>
      <c r="D36" t="s">
        <v>35</v>
      </c>
      <c r="E36" t="s">
        <v>24</v>
      </c>
      <c r="F36" s="28" t="str">
        <f t="shared" si="1"/>
        <v>"Завтра будет" - Смоленская ОО ВОИ</v>
      </c>
    </row>
    <row r="37" spans="1:10" hidden="1" outlineLevel="1" x14ac:dyDescent="0.3">
      <c r="A37">
        <v>9</v>
      </c>
      <c r="B37" t="s">
        <v>56</v>
      </c>
      <c r="C37" t="s">
        <v>75</v>
      </c>
      <c r="D37" t="s">
        <v>36</v>
      </c>
      <c r="E37" t="s">
        <v>144</v>
      </c>
      <c r="F37" s="28" t="str">
        <f t="shared" si="1"/>
        <v>"Свои 31" - Старооскольская РО ВОИ</v>
      </c>
    </row>
    <row r="38" spans="1:10" hidden="1" outlineLevel="1" x14ac:dyDescent="0.3">
      <c r="A38">
        <v>10</v>
      </c>
      <c r="B38" t="s">
        <v>57</v>
      </c>
      <c r="C38" t="s">
        <v>76</v>
      </c>
      <c r="D38" t="s">
        <v>37</v>
      </c>
      <c r="E38" t="s">
        <v>20</v>
      </c>
      <c r="F38" s="28" t="str">
        <f t="shared" si="1"/>
        <v>"КУПИНА-Н" - Железнодорожная ГО ВОИ</v>
      </c>
    </row>
    <row r="39" spans="1:10" hidden="1" outlineLevel="1" x14ac:dyDescent="0.3">
      <c r="A39">
        <v>11</v>
      </c>
      <c r="B39" t="s">
        <v>58</v>
      </c>
      <c r="C39" t="s">
        <v>77</v>
      </c>
      <c r="D39" t="s">
        <v>38</v>
      </c>
      <c r="E39" t="s">
        <v>141</v>
      </c>
      <c r="F39" s="28" t="str">
        <f t="shared" si="1"/>
        <v>"Покорители вершин" - Раменская РО ВОИ</v>
      </c>
    </row>
    <row r="40" spans="1:10" hidden="1" outlineLevel="1" x14ac:dyDescent="0.3">
      <c r="A40">
        <v>12</v>
      </c>
      <c r="B40" t="s">
        <v>59</v>
      </c>
      <c r="C40" t="s">
        <v>78</v>
      </c>
      <c r="D40" t="s">
        <v>39</v>
      </c>
      <c r="E40" t="s">
        <v>24</v>
      </c>
      <c r="F40" s="28" t="str">
        <f t="shared" si="1"/>
        <v>"Профессиональные дилетанты" - Рязанская ОО ВОИ</v>
      </c>
    </row>
    <row r="41" spans="1:10" hidden="1" outlineLevel="1" x14ac:dyDescent="0.3">
      <c r="A41">
        <v>13</v>
      </c>
      <c r="B41" t="s">
        <v>109</v>
      </c>
      <c r="C41" t="s">
        <v>131</v>
      </c>
      <c r="D41" t="s">
        <v>130</v>
      </c>
      <c r="E41" t="s">
        <v>143</v>
      </c>
      <c r="F41" s="28" t="str">
        <f t="shared" si="1"/>
        <v>"ЛенКом" - Ярославская ОО ВОИ (Ленинский р-н)</v>
      </c>
      <c r="J41" s="65" t="s">
        <v>122</v>
      </c>
    </row>
    <row r="42" spans="1:10" hidden="1" outlineLevel="1" x14ac:dyDescent="0.3">
      <c r="A42">
        <v>14</v>
      </c>
      <c r="B42" t="s">
        <v>61</v>
      </c>
      <c r="C42" t="s">
        <v>80</v>
      </c>
      <c r="D42" t="s">
        <v>41</v>
      </c>
      <c r="E42" t="s">
        <v>141</v>
      </c>
      <c r="F42" s="28" t="str">
        <f t="shared" si="1"/>
        <v>"Эдельвейс" - Подольская ГО ВОИ</v>
      </c>
    </row>
    <row r="43" spans="1:10" hidden="1" outlineLevel="1" x14ac:dyDescent="0.3">
      <c r="A43">
        <v>15</v>
      </c>
      <c r="B43" s="62" t="s">
        <v>111</v>
      </c>
      <c r="C43" s="62" t="s">
        <v>129</v>
      </c>
      <c r="D43" s="62" t="s">
        <v>128</v>
      </c>
      <c r="E43" s="62" t="s">
        <v>28</v>
      </c>
      <c r="F43" s="63" t="str">
        <f t="shared" si="1"/>
        <v>"Ивнянские знатоки" - Ивнянская МО ВОИ</v>
      </c>
      <c r="G43" s="62"/>
      <c r="H43" s="62"/>
      <c r="I43" s="62"/>
      <c r="J43" s="63" t="s">
        <v>195</v>
      </c>
    </row>
    <row r="44" spans="1:10" hidden="1" outlineLevel="1" x14ac:dyDescent="0.3">
      <c r="A44">
        <v>16</v>
      </c>
      <c r="B44" t="s">
        <v>67</v>
      </c>
      <c r="C44" t="s">
        <v>86</v>
      </c>
      <c r="D44" t="s">
        <v>47</v>
      </c>
      <c r="E44" t="s">
        <v>22</v>
      </c>
      <c r="F44" s="28" t="str">
        <f t="shared" si="1"/>
        <v>"ВОИ (Весёлые Остроумные Интеллектуалы)" - Воронежская ОО ВОИ</v>
      </c>
    </row>
    <row r="45" spans="1:10" hidden="1" outlineLevel="1" x14ac:dyDescent="0.3">
      <c r="A45">
        <v>17</v>
      </c>
      <c r="B45" s="62" t="s">
        <v>116</v>
      </c>
      <c r="C45" s="62" t="s">
        <v>132</v>
      </c>
      <c r="D45" s="62" t="s">
        <v>117</v>
      </c>
      <c r="E45" s="62" t="s">
        <v>149</v>
      </c>
      <c r="F45" s="63" t="str">
        <f t="shared" si="1"/>
        <v>"ВОИН (Всесёлые, Озорные, Инициативные, Непобедимые)" - Курская ОО ВОИ</v>
      </c>
      <c r="G45" s="62"/>
      <c r="H45" s="62"/>
      <c r="I45" s="62"/>
      <c r="J45" s="63" t="s">
        <v>195</v>
      </c>
    </row>
    <row r="46" spans="1:10" hidden="1" outlineLevel="1" x14ac:dyDescent="0.3">
      <c r="A46">
        <v>18</v>
      </c>
      <c r="B46" s="62" t="s">
        <v>113</v>
      </c>
      <c r="C46" s="62" t="s">
        <v>134</v>
      </c>
      <c r="D46" s="62" t="s">
        <v>133</v>
      </c>
      <c r="E46" s="62" t="s">
        <v>23</v>
      </c>
      <c r="F46" s="63" t="str">
        <f t="shared" si="1"/>
        <v>"Чудаки" - Белгородская ОО ВОИ</v>
      </c>
      <c r="G46" s="62"/>
      <c r="H46" s="62"/>
      <c r="I46" s="62"/>
      <c r="J46" s="63" t="s">
        <v>195</v>
      </c>
    </row>
    <row r="47" spans="1:10" hidden="1" outlineLevel="1" x14ac:dyDescent="0.3">
      <c r="A47">
        <v>19</v>
      </c>
      <c r="B47" s="64" t="s">
        <v>118</v>
      </c>
      <c r="C47" s="64" t="s">
        <v>136</v>
      </c>
      <c r="D47" s="64" t="s">
        <v>135</v>
      </c>
      <c r="E47" s="64" t="s">
        <v>26</v>
      </c>
      <c r="F47" s="66" t="str">
        <f t="shared" si="1"/>
        <v>"Летучий Голландец" - Протвинская ГО ВОИ</v>
      </c>
      <c r="J47" s="66" t="s">
        <v>178</v>
      </c>
    </row>
    <row r="48" spans="1:10" hidden="1" outlineLevel="1" x14ac:dyDescent="0.3">
      <c r="A48">
        <v>20</v>
      </c>
      <c r="B48" t="s">
        <v>66</v>
      </c>
      <c r="C48" t="s">
        <v>85</v>
      </c>
      <c r="D48" t="s">
        <v>46</v>
      </c>
      <c r="E48" t="s">
        <v>21</v>
      </c>
      <c r="F48" s="28" t="str">
        <f t="shared" si="1"/>
        <v>"Тверские оптимисты" - Конаковская РО ВОИ</v>
      </c>
    </row>
    <row r="49" spans="1:18" hidden="1" outlineLevel="1" x14ac:dyDescent="0.3"/>
    <row r="50" spans="1:18" hidden="1" outlineLevel="1" x14ac:dyDescent="0.3"/>
    <row r="51" spans="1:18" ht="18.600000000000001" hidden="1" outlineLevel="1" thickBot="1" x14ac:dyDescent="0.4">
      <c r="B51" s="4" t="s">
        <v>18</v>
      </c>
      <c r="F51" t="s">
        <v>89</v>
      </c>
    </row>
    <row r="52" spans="1:18" ht="15.6" hidden="1" outlineLevel="1" thickTop="1" thickBot="1" x14ac:dyDescent="0.35">
      <c r="A52">
        <v>1</v>
      </c>
      <c r="B52" t="s">
        <v>48</v>
      </c>
      <c r="C52" t="s">
        <v>68</v>
      </c>
      <c r="D52" t="s">
        <v>29</v>
      </c>
      <c r="E52" t="s">
        <v>19</v>
      </c>
      <c r="F52" s="28" t="str">
        <f>CONCATENATE($F$27,B52,$F$27," - ",C52)</f>
        <v>"Книжные черви" - Ковровская ГО ВОИ</v>
      </c>
      <c r="J52" s="65"/>
      <c r="K52" s="79"/>
      <c r="L52" s="80"/>
      <c r="M52" s="81"/>
      <c r="N52" s="81"/>
      <c r="P52" s="79"/>
      <c r="Q52" s="82"/>
      <c r="R52" s="81"/>
    </row>
    <row r="53" spans="1:18" ht="15.6" hidden="1" outlineLevel="1" thickTop="1" thickBot="1" x14ac:dyDescent="0.35">
      <c r="A53">
        <v>2</v>
      </c>
      <c r="B53" t="s">
        <v>49</v>
      </c>
      <c r="C53" t="s">
        <v>69</v>
      </c>
      <c r="D53" t="s">
        <v>30</v>
      </c>
      <c r="E53" t="s">
        <v>20</v>
      </c>
      <c r="F53" s="28" t="str">
        <f t="shared" ref="F53:F71" si="2">CONCATENATE($F$27,B53,$F$27," - ",C53)</f>
        <v>"Дружные" - Егорьевская РО ВОИ</v>
      </c>
      <c r="J53" s="65"/>
      <c r="K53" s="26"/>
      <c r="L53" s="17"/>
      <c r="M53" s="18"/>
      <c r="N53" s="18"/>
      <c r="P53" s="26"/>
      <c r="Q53" s="17"/>
      <c r="R53" s="18"/>
    </row>
    <row r="54" spans="1:18" ht="15.6" hidden="1" outlineLevel="1" thickTop="1" thickBot="1" x14ac:dyDescent="0.35">
      <c r="A54">
        <v>3</v>
      </c>
      <c r="B54" t="s">
        <v>50</v>
      </c>
      <c r="C54" t="s">
        <v>70</v>
      </c>
      <c r="D54" t="s">
        <v>31</v>
      </c>
      <c r="E54" t="s">
        <v>21</v>
      </c>
      <c r="F54" s="28" t="str">
        <f t="shared" si="2"/>
        <v>"Виктория" - Воскресенская РО ВОИ</v>
      </c>
      <c r="J54" s="65"/>
      <c r="K54" s="79"/>
      <c r="L54" s="80"/>
      <c r="M54" s="81"/>
      <c r="N54" s="81"/>
      <c r="P54" s="79"/>
      <c r="Q54" s="80"/>
      <c r="R54" s="81"/>
    </row>
    <row r="55" spans="1:18" ht="15.6" hidden="1" outlineLevel="1" thickTop="1" thickBot="1" x14ac:dyDescent="0.35">
      <c r="A55">
        <v>4</v>
      </c>
      <c r="B55" t="s">
        <v>51</v>
      </c>
      <c r="C55" t="s">
        <v>87</v>
      </c>
      <c r="D55" t="s">
        <v>88</v>
      </c>
      <c r="E55" t="s">
        <v>20</v>
      </c>
      <c r="F55" s="28" t="str">
        <f t="shared" si="2"/>
        <v>"МИМы" - Московская ГО ВОИ</v>
      </c>
      <c r="J55" s="65"/>
      <c r="K55" s="26"/>
      <c r="L55" s="17"/>
      <c r="M55" s="18"/>
      <c r="N55" s="18"/>
      <c r="P55" s="26"/>
      <c r="Q55" s="17"/>
      <c r="R55" s="18"/>
    </row>
    <row r="56" spans="1:18" ht="15.6" hidden="1" outlineLevel="1" thickTop="1" thickBot="1" x14ac:dyDescent="0.35">
      <c r="A56">
        <v>5</v>
      </c>
      <c r="B56" s="65" t="s">
        <v>52</v>
      </c>
      <c r="C56" t="s">
        <v>71</v>
      </c>
      <c r="D56" t="s">
        <v>32</v>
      </c>
      <c r="E56" t="s">
        <v>22</v>
      </c>
      <c r="F56" s="28" t="str">
        <f t="shared" si="2"/>
        <v>"Видновчане" - Ленинская РО ВОИ</v>
      </c>
      <c r="J56" s="65"/>
      <c r="K56" s="79"/>
      <c r="L56" s="80"/>
      <c r="M56" s="81"/>
      <c r="N56" s="81"/>
      <c r="P56" s="79"/>
      <c r="Q56" s="80"/>
      <c r="R56" s="81"/>
    </row>
    <row r="57" spans="1:18" ht="15.6" hidden="1" outlineLevel="1" thickTop="1" thickBot="1" x14ac:dyDescent="0.35">
      <c r="A57" s="85">
        <v>6</v>
      </c>
      <c r="B57" s="85" t="s">
        <v>53</v>
      </c>
      <c r="C57" s="85" t="s">
        <v>72</v>
      </c>
      <c r="D57" s="85" t="s">
        <v>33</v>
      </c>
      <c r="E57" s="85" t="s">
        <v>23</v>
      </c>
      <c r="F57" s="86" t="str">
        <f t="shared" si="2"/>
        <v>"Звезда" - Серпуховская ГО ВОИ</v>
      </c>
      <c r="J57" s="85" t="s">
        <v>177</v>
      </c>
      <c r="K57" s="26"/>
      <c r="L57" s="17"/>
      <c r="M57" s="18"/>
      <c r="N57" s="18"/>
      <c r="P57" s="26"/>
      <c r="Q57" s="17"/>
      <c r="R57" s="18"/>
    </row>
    <row r="58" spans="1:18" ht="15.6" hidden="1" outlineLevel="1" thickTop="1" thickBot="1" x14ac:dyDescent="0.35">
      <c r="A58" s="62">
        <v>7</v>
      </c>
      <c r="B58" s="62" t="s">
        <v>54</v>
      </c>
      <c r="C58" s="62" t="s">
        <v>73</v>
      </c>
      <c r="D58" s="62" t="s">
        <v>34</v>
      </c>
      <c r="E58" s="62" t="s">
        <v>22</v>
      </c>
      <c r="F58" s="63" t="str">
        <f t="shared" si="2"/>
        <v>"Ника" - Дубненская ГО ВОИ</v>
      </c>
      <c r="J58" s="63" t="s">
        <v>196</v>
      </c>
      <c r="K58" s="79"/>
      <c r="L58" s="80"/>
      <c r="M58" s="81"/>
      <c r="N58" s="81"/>
      <c r="P58" s="79"/>
      <c r="Q58" s="80"/>
      <c r="R58" s="81"/>
    </row>
    <row r="59" spans="1:18" ht="15.6" hidden="1" outlineLevel="1" thickTop="1" thickBot="1" x14ac:dyDescent="0.35">
      <c r="A59">
        <v>8</v>
      </c>
      <c r="B59" t="s">
        <v>55</v>
      </c>
      <c r="C59" t="s">
        <v>74</v>
      </c>
      <c r="D59" t="s">
        <v>35</v>
      </c>
      <c r="E59" t="s">
        <v>24</v>
      </c>
      <c r="F59" s="28" t="str">
        <f t="shared" si="2"/>
        <v>"Завтра будет" - Смоленская ОО ВОИ</v>
      </c>
      <c r="J59" s="65"/>
      <c r="K59" s="26"/>
      <c r="L59" s="17"/>
      <c r="M59" s="18"/>
      <c r="N59" s="18"/>
      <c r="P59" s="26"/>
      <c r="Q59" s="17"/>
      <c r="R59" s="18"/>
    </row>
    <row r="60" spans="1:18" ht="15.6" hidden="1" outlineLevel="1" thickTop="1" thickBot="1" x14ac:dyDescent="0.35">
      <c r="A60">
        <v>9</v>
      </c>
      <c r="B60" t="s">
        <v>56</v>
      </c>
      <c r="C60" t="s">
        <v>75</v>
      </c>
      <c r="D60" t="s">
        <v>36</v>
      </c>
      <c r="E60" t="s">
        <v>25</v>
      </c>
      <c r="F60" s="28" t="str">
        <f t="shared" si="2"/>
        <v>"Свои 31" - Старооскольская РО ВОИ</v>
      </c>
      <c r="J60" s="65"/>
      <c r="K60" s="79"/>
      <c r="L60" s="80"/>
      <c r="M60" s="81"/>
      <c r="N60" s="81"/>
      <c r="P60" s="79"/>
      <c r="Q60" s="80"/>
      <c r="R60" s="81"/>
    </row>
    <row r="61" spans="1:18" ht="15.6" hidden="1" outlineLevel="1" thickTop="1" thickBot="1" x14ac:dyDescent="0.35">
      <c r="A61">
        <v>10</v>
      </c>
      <c r="B61" t="s">
        <v>57</v>
      </c>
      <c r="C61" t="s">
        <v>76</v>
      </c>
      <c r="D61" t="s">
        <v>37</v>
      </c>
      <c r="E61" t="s">
        <v>23</v>
      </c>
      <c r="F61" s="28" t="str">
        <f t="shared" si="2"/>
        <v>"КУПИНА-Н" - Железнодорожная ГО ВОИ</v>
      </c>
      <c r="J61" s="65"/>
      <c r="K61" s="26"/>
      <c r="L61" s="17"/>
      <c r="M61" s="18"/>
      <c r="N61" s="18"/>
      <c r="P61" s="26"/>
      <c r="Q61" s="17"/>
      <c r="R61" s="18"/>
    </row>
    <row r="62" spans="1:18" ht="15.6" hidden="1" outlineLevel="1" thickTop="1" thickBot="1" x14ac:dyDescent="0.35">
      <c r="A62">
        <v>11</v>
      </c>
      <c r="B62" t="s">
        <v>58</v>
      </c>
      <c r="C62" t="s">
        <v>77</v>
      </c>
      <c r="D62" t="s">
        <v>38</v>
      </c>
      <c r="E62" t="s">
        <v>26</v>
      </c>
      <c r="F62" s="28" t="str">
        <f t="shared" si="2"/>
        <v>"Покорители вершин" - Раменская РО ВОИ</v>
      </c>
      <c r="J62" s="65"/>
      <c r="K62" s="79"/>
      <c r="L62" s="80"/>
      <c r="M62" s="81"/>
      <c r="N62" s="81"/>
      <c r="P62" s="79"/>
      <c r="Q62" s="80"/>
      <c r="R62" s="81"/>
    </row>
    <row r="63" spans="1:18" ht="15.6" hidden="1" outlineLevel="1" thickTop="1" thickBot="1" x14ac:dyDescent="0.35">
      <c r="A63">
        <v>12</v>
      </c>
      <c r="B63" t="s">
        <v>59</v>
      </c>
      <c r="C63" t="s">
        <v>78</v>
      </c>
      <c r="D63" t="s">
        <v>39</v>
      </c>
      <c r="E63" t="s">
        <v>19</v>
      </c>
      <c r="F63" s="28" t="str">
        <f t="shared" si="2"/>
        <v>"Профессиональные дилетанты" - Рязанская ОО ВОИ</v>
      </c>
      <c r="J63" s="65"/>
      <c r="K63" s="26"/>
      <c r="L63" s="17"/>
      <c r="M63" s="18"/>
      <c r="N63" s="18"/>
      <c r="P63" s="26"/>
      <c r="Q63" s="17"/>
      <c r="R63" s="18"/>
    </row>
    <row r="64" spans="1:18" ht="15.6" hidden="1" outlineLevel="1" thickTop="1" thickBot="1" x14ac:dyDescent="0.35">
      <c r="A64">
        <v>13</v>
      </c>
      <c r="B64" s="65" t="s">
        <v>60</v>
      </c>
      <c r="C64" t="s">
        <v>79</v>
      </c>
      <c r="D64" t="s">
        <v>40</v>
      </c>
      <c r="E64" t="s">
        <v>27</v>
      </c>
      <c r="F64" s="28" t="str">
        <f t="shared" si="2"/>
        <v>"Могучая кучка" - Ярославская ОО ВОИ</v>
      </c>
      <c r="J64" s="65"/>
      <c r="K64" s="79"/>
      <c r="L64" s="80"/>
      <c r="M64" s="81"/>
      <c r="N64" s="81"/>
      <c r="P64" s="79"/>
      <c r="Q64" s="80"/>
      <c r="R64" s="81"/>
    </row>
    <row r="65" spans="1:18" ht="15.6" hidden="1" outlineLevel="1" thickTop="1" thickBot="1" x14ac:dyDescent="0.35">
      <c r="A65">
        <v>14</v>
      </c>
      <c r="B65" t="s">
        <v>61</v>
      </c>
      <c r="C65" t="s">
        <v>80</v>
      </c>
      <c r="D65" t="s">
        <v>41</v>
      </c>
      <c r="E65" t="s">
        <v>22</v>
      </c>
      <c r="F65" s="28" t="str">
        <f t="shared" si="2"/>
        <v>"Эдельвейс" - Подольская ГО ВОИ</v>
      </c>
      <c r="J65" s="65"/>
      <c r="K65" s="26"/>
      <c r="L65" s="17"/>
      <c r="M65" s="18"/>
      <c r="N65" s="18"/>
      <c r="P65" s="26"/>
      <c r="Q65" s="17"/>
      <c r="R65" s="18"/>
    </row>
    <row r="66" spans="1:18" ht="15.6" hidden="1" outlineLevel="1" thickTop="1" thickBot="1" x14ac:dyDescent="0.35">
      <c r="A66" s="62">
        <v>15</v>
      </c>
      <c r="B66" s="62" t="s">
        <v>62</v>
      </c>
      <c r="C66" s="62" t="s">
        <v>81</v>
      </c>
      <c r="D66" s="62" t="s">
        <v>42</v>
      </c>
      <c r="E66" s="62" t="s">
        <v>22</v>
      </c>
      <c r="F66" s="63" t="str">
        <f t="shared" si="2"/>
        <v>"Смоляшки" - Заднепровская РО ВОИ</v>
      </c>
      <c r="J66" s="63" t="s">
        <v>196</v>
      </c>
      <c r="K66" s="79"/>
      <c r="L66" s="80"/>
      <c r="M66" s="81"/>
      <c r="N66" s="81"/>
      <c r="P66" s="79"/>
      <c r="Q66" s="80"/>
      <c r="R66" s="81"/>
    </row>
    <row r="67" spans="1:18" ht="15.6" hidden="1" outlineLevel="1" thickTop="1" thickBot="1" x14ac:dyDescent="0.35">
      <c r="A67">
        <v>16</v>
      </c>
      <c r="B67" t="s">
        <v>67</v>
      </c>
      <c r="C67" t="s">
        <v>86</v>
      </c>
      <c r="D67" t="s">
        <v>47</v>
      </c>
      <c r="E67" t="s">
        <v>23</v>
      </c>
      <c r="F67" s="28" t="str">
        <f t="shared" si="2"/>
        <v>"ВОИ (Весёлые Остроумные Интеллектуалы)" - Воронежская ОО ВОИ</v>
      </c>
      <c r="J67" s="65"/>
      <c r="K67" s="26"/>
      <c r="L67" s="17"/>
      <c r="M67" s="18"/>
      <c r="N67" s="18"/>
      <c r="P67" s="26"/>
      <c r="Q67" s="17"/>
      <c r="R67" s="18"/>
    </row>
    <row r="68" spans="1:18" ht="15.6" hidden="1" outlineLevel="1" thickTop="1" thickBot="1" x14ac:dyDescent="0.35">
      <c r="A68" s="85">
        <v>17</v>
      </c>
      <c r="B68" s="85" t="s">
        <v>63</v>
      </c>
      <c r="C68" s="85" t="s">
        <v>82</v>
      </c>
      <c r="D68" s="85" t="s">
        <v>43</v>
      </c>
      <c r="E68" s="85" t="s">
        <v>21</v>
      </c>
      <c r="F68" s="86" t="str">
        <f t="shared" si="2"/>
        <v>"Огонёк" - Бронницкая ГО ВОИ</v>
      </c>
      <c r="J68" s="85" t="s">
        <v>177</v>
      </c>
      <c r="K68" s="79"/>
      <c r="L68" s="80"/>
      <c r="M68" s="81"/>
      <c r="N68" s="81"/>
      <c r="P68" s="79"/>
      <c r="Q68" s="80"/>
      <c r="R68" s="81"/>
    </row>
    <row r="69" spans="1:18" ht="15.6" hidden="1" outlineLevel="1" thickTop="1" thickBot="1" x14ac:dyDescent="0.35">
      <c r="A69">
        <v>18</v>
      </c>
      <c r="B69" s="62" t="s">
        <v>64</v>
      </c>
      <c r="C69" s="62" t="s">
        <v>83</v>
      </c>
      <c r="D69" s="62" t="s">
        <v>44</v>
      </c>
      <c r="E69" s="62" t="s">
        <v>28</v>
      </c>
      <c r="F69" s="63" t="str">
        <f t="shared" si="2"/>
        <v>"Тамбовские волки" - Тамбовская ОО ВОИ</v>
      </c>
      <c r="J69" s="63" t="s">
        <v>196</v>
      </c>
      <c r="K69" s="26"/>
      <c r="L69" s="17"/>
      <c r="M69" s="18"/>
      <c r="N69" s="18"/>
      <c r="P69" s="26"/>
      <c r="Q69" s="17"/>
      <c r="R69" s="18"/>
    </row>
    <row r="70" spans="1:18" ht="15.6" hidden="1" outlineLevel="1" thickTop="1" thickBot="1" x14ac:dyDescent="0.35">
      <c r="A70" s="85">
        <v>19</v>
      </c>
      <c r="B70" s="65" t="s">
        <v>65</v>
      </c>
      <c r="C70" s="85" t="s">
        <v>84</v>
      </c>
      <c r="D70" s="85" t="s">
        <v>45</v>
      </c>
      <c r="E70" s="85" t="s">
        <v>26</v>
      </c>
      <c r="F70" s="86" t="str">
        <f t="shared" si="2"/>
        <v>"Кассиопея" - Ивантеевская ГО ВОИ</v>
      </c>
      <c r="J70" s="65" t="s">
        <v>197</v>
      </c>
      <c r="K70" s="79"/>
      <c r="L70" s="80"/>
      <c r="M70" s="81"/>
      <c r="N70" s="81"/>
      <c r="P70" s="79"/>
      <c r="Q70" s="80"/>
      <c r="R70" s="81"/>
    </row>
    <row r="71" spans="1:18" ht="15.6" hidden="1" outlineLevel="1" thickTop="1" thickBot="1" x14ac:dyDescent="0.35">
      <c r="A71">
        <v>20</v>
      </c>
      <c r="B71" t="s">
        <v>66</v>
      </c>
      <c r="C71" t="s">
        <v>85</v>
      </c>
      <c r="D71" t="s">
        <v>46</v>
      </c>
      <c r="E71" t="s">
        <v>22</v>
      </c>
      <c r="F71" s="28" t="str">
        <f t="shared" si="2"/>
        <v>"Тверские оптимисты" - Конаковская РО ВОИ</v>
      </c>
      <c r="J71" s="65"/>
      <c r="K71" s="26"/>
      <c r="L71" s="17"/>
      <c r="M71" s="18"/>
      <c r="N71" s="18"/>
      <c r="P71" s="26"/>
      <c r="Q71" s="17"/>
      <c r="R71" s="18"/>
    </row>
    <row r="72" spans="1:18" ht="15.6" hidden="1" outlineLevel="1" thickTop="1" thickBot="1" x14ac:dyDescent="0.35">
      <c r="P72" s="79"/>
      <c r="Q72" s="80"/>
      <c r="R72" s="81"/>
    </row>
    <row r="73" spans="1:18" collapsed="1" x14ac:dyDescent="0.3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26"/>
  <sheetViews>
    <sheetView tabSelected="1" workbookViewId="0"/>
  </sheetViews>
  <sheetFormatPr defaultRowHeight="14.4" x14ac:dyDescent="0.3"/>
  <cols>
    <col min="2" max="2" width="42" customWidth="1"/>
    <col min="3" max="3" width="11.6640625" style="29" hidden="1" customWidth="1"/>
    <col min="5" max="6" width="8.88671875" hidden="1" customWidth="1"/>
  </cols>
  <sheetData>
    <row r="1" spans="1:6" ht="18" x14ac:dyDescent="0.35">
      <c r="A1" s="4" t="s">
        <v>151</v>
      </c>
    </row>
    <row r="3" spans="1:6" ht="15" thickBot="1" x14ac:dyDescent="0.35">
      <c r="A3" s="77" t="s">
        <v>3</v>
      </c>
      <c r="B3" s="77" t="s">
        <v>4</v>
      </c>
      <c r="C3" s="77" t="s">
        <v>105</v>
      </c>
      <c r="D3" s="78" t="s">
        <v>17</v>
      </c>
      <c r="E3" s="58" t="s">
        <v>119</v>
      </c>
    </row>
    <row r="4" spans="1:6" ht="31.2" customHeight="1" thickTop="1" thickBot="1" x14ac:dyDescent="0.35">
      <c r="A4" s="79" t="s">
        <v>99</v>
      </c>
      <c r="B4" s="80" t="s">
        <v>259</v>
      </c>
      <c r="C4" s="91" t="s">
        <v>50</v>
      </c>
      <c r="D4" s="81">
        <f>VLOOKUP(C4,результаты!$B$5:$C$27,2,0)</f>
        <v>39</v>
      </c>
      <c r="E4">
        <f>_xlfn.RANK.EQ(D4,$D$4:$D$26)</f>
        <v>1</v>
      </c>
      <c r="F4" t="str">
        <f>VLOOKUP(C4,список!$B$3:$F$24,5,0)</f>
        <v>"Виктория" - Воскресенская РО ВОИ (МО)</v>
      </c>
    </row>
    <row r="5" spans="1:6" ht="31.2" customHeight="1" thickTop="1" thickBot="1" x14ac:dyDescent="0.35">
      <c r="A5" s="26" t="s">
        <v>100</v>
      </c>
      <c r="B5" s="17" t="s">
        <v>263</v>
      </c>
      <c r="C5" s="92" t="s">
        <v>57</v>
      </c>
      <c r="D5" s="18">
        <f>VLOOKUP(C5,результаты!$B$5:$C$27,2,0)</f>
        <v>38</v>
      </c>
      <c r="E5">
        <f t="shared" ref="E5:E25" si="0">_xlfn.RANK.EQ(D5,$D$4:$D$26)</f>
        <v>2</v>
      </c>
      <c r="F5" t="str">
        <f>VLOOKUP(C5,список!$B$3:$F$24,5,0)</f>
        <v>"КУПИНА-Н" - Железнодорожная ГО ВОИ (МО)</v>
      </c>
    </row>
    <row r="6" spans="1:6" ht="31.2" customHeight="1" thickTop="1" thickBot="1" x14ac:dyDescent="0.35">
      <c r="A6" s="79" t="s">
        <v>101</v>
      </c>
      <c r="B6" s="80" t="s">
        <v>257</v>
      </c>
      <c r="C6" s="91" t="s">
        <v>48</v>
      </c>
      <c r="D6" s="81">
        <f>VLOOKUP(C6,результаты!$B$5:$C$27,2,0)</f>
        <v>34</v>
      </c>
      <c r="E6">
        <f t="shared" si="0"/>
        <v>3</v>
      </c>
      <c r="F6" t="str">
        <f>VLOOKUP(C6,список!$B$3:$F$24,5,0)</f>
        <v>"Книжные черви" - Ковровская ГО ВОИ (Владимирская обл)</v>
      </c>
    </row>
    <row r="7" spans="1:6" ht="31.2" customHeight="1" thickTop="1" thickBot="1" x14ac:dyDescent="0.35">
      <c r="A7" s="26" t="s">
        <v>102</v>
      </c>
      <c r="B7" s="17" t="s">
        <v>91</v>
      </c>
      <c r="C7" s="92" t="s">
        <v>59</v>
      </c>
      <c r="D7" s="18">
        <f>VLOOKUP(C7,результаты!$B$5:$C$27,2,0)</f>
        <v>33</v>
      </c>
      <c r="E7">
        <f t="shared" si="0"/>
        <v>4</v>
      </c>
      <c r="F7" t="str">
        <f>VLOOKUP(C7,список!$B$3:$F$24,5,0)</f>
        <v>"Профессиональные дилетанты" - Рязанская ОО ВОИ</v>
      </c>
    </row>
    <row r="8" spans="1:6" ht="31.2" customHeight="1" thickTop="1" thickBot="1" x14ac:dyDescent="0.35">
      <c r="A8" s="79" t="s">
        <v>103</v>
      </c>
      <c r="B8" s="80" t="s">
        <v>92</v>
      </c>
      <c r="C8" s="91" t="s">
        <v>67</v>
      </c>
      <c r="D8" s="81">
        <f>VLOOKUP(C8,результаты!$B$5:$C$27,2,0)</f>
        <v>32</v>
      </c>
      <c r="E8">
        <f t="shared" si="0"/>
        <v>5</v>
      </c>
      <c r="F8" t="str">
        <f>VLOOKUP(C8,список!$B$3:$F$24,5,0)</f>
        <v>"ВОИ (Весёлые Остроумные Интеллектуалы)" - Воронежская ОО ВОИ</v>
      </c>
    </row>
    <row r="9" spans="1:6" ht="31.2" customHeight="1" thickTop="1" thickBot="1" x14ac:dyDescent="0.35">
      <c r="A9" s="26" t="s">
        <v>104</v>
      </c>
      <c r="B9" s="17" t="s">
        <v>265</v>
      </c>
      <c r="C9" s="92" t="s">
        <v>61</v>
      </c>
      <c r="D9" s="18">
        <f>VLOOKUP(C9,результаты!$B$5:$C$27,2,0)</f>
        <v>30</v>
      </c>
      <c r="E9">
        <f t="shared" si="0"/>
        <v>6</v>
      </c>
      <c r="F9" t="str">
        <f>VLOOKUP(C9,список!$B$3:$F$24,5,0)</f>
        <v>"Эдельвейс" - Подольская ГО ВОИ (МО)</v>
      </c>
    </row>
    <row r="10" spans="1:6" ht="31.2" customHeight="1" thickTop="1" thickBot="1" x14ac:dyDescent="0.35">
      <c r="A10" s="79" t="s">
        <v>145</v>
      </c>
      <c r="B10" s="80" t="s">
        <v>90</v>
      </c>
      <c r="C10" s="91" t="s">
        <v>51</v>
      </c>
      <c r="D10" s="81">
        <f>VLOOKUP(C10,результаты!$B$5:$C$27,2,0)</f>
        <v>29</v>
      </c>
      <c r="E10">
        <f t="shared" si="0"/>
        <v>7</v>
      </c>
      <c r="F10" t="str">
        <f>VLOOKUP(C10,список!$B$3:$F$24,5,0)</f>
        <v>"МИМы" - Московская ГО ВОИ</v>
      </c>
    </row>
    <row r="11" spans="1:6" ht="31.2" customHeight="1" thickTop="1" thickBot="1" x14ac:dyDescent="0.35">
      <c r="A11" s="26" t="s">
        <v>146</v>
      </c>
      <c r="B11" s="17" t="s">
        <v>110</v>
      </c>
      <c r="C11" s="92" t="s">
        <v>109</v>
      </c>
      <c r="D11" s="18">
        <f>VLOOKUP(C11,результаты!$B$5:$C$27,2,0)</f>
        <v>21</v>
      </c>
      <c r="E11">
        <f t="shared" si="0"/>
        <v>8</v>
      </c>
      <c r="F11" t="str">
        <f>VLOOKUP(C11,список!$B$3:$F$24,5,0)</f>
        <v>"ЛенКом" - Ярославская ОО ВОИ (Ленинский р-н)</v>
      </c>
    </row>
    <row r="12" spans="1:6" ht="31.2" customHeight="1" thickTop="1" thickBot="1" x14ac:dyDescent="0.35">
      <c r="A12" s="79" t="s">
        <v>538</v>
      </c>
      <c r="B12" s="80" t="s">
        <v>258</v>
      </c>
      <c r="C12" s="91" t="s">
        <v>49</v>
      </c>
      <c r="D12" s="81">
        <f>VLOOKUP(C12,результаты!$B$5:$C$27,2,0)</f>
        <v>20</v>
      </c>
      <c r="E12">
        <f t="shared" si="0"/>
        <v>9</v>
      </c>
      <c r="F12" t="str">
        <f>VLOOKUP(C12,список!$B$3:$F$24,5,0)</f>
        <v>"Дружные" - Егорьевская РО ВОИ (МО)</v>
      </c>
    </row>
    <row r="13" spans="1:6" ht="31.2" customHeight="1" thickTop="1" thickBot="1" x14ac:dyDescent="0.35">
      <c r="A13" s="26" t="s">
        <v>538</v>
      </c>
      <c r="B13" s="17" t="s">
        <v>267</v>
      </c>
      <c r="C13" s="92" t="s">
        <v>53</v>
      </c>
      <c r="D13" s="18">
        <f>VLOOKUP(C13,результаты!$B$5:$C$27,2,0)</f>
        <v>20</v>
      </c>
      <c r="E13">
        <f t="shared" si="0"/>
        <v>9</v>
      </c>
      <c r="F13" t="str">
        <f>VLOOKUP(C13,список!$B$3:$F$24,5,0)</f>
        <v>"Звезда" - Серпуховская ГО ВОИ (МО)</v>
      </c>
    </row>
    <row r="14" spans="1:6" ht="31.2" customHeight="1" thickTop="1" thickBot="1" x14ac:dyDescent="0.35">
      <c r="A14" s="79" t="s">
        <v>539</v>
      </c>
      <c r="B14" s="80" t="s">
        <v>268</v>
      </c>
      <c r="C14" s="91" t="s">
        <v>63</v>
      </c>
      <c r="D14" s="81">
        <f>VLOOKUP(C14,результаты!$B$5:$C$27,2,0)</f>
        <v>19</v>
      </c>
      <c r="E14">
        <f t="shared" si="0"/>
        <v>11</v>
      </c>
      <c r="F14" t="str">
        <f>VLOOKUP(C14,список!$B$3:$F$24,5,0)</f>
        <v>"Огонёк" - Бронницкая ГО ВОИ (МО)</v>
      </c>
    </row>
    <row r="15" spans="1:6" ht="31.2" customHeight="1" thickTop="1" thickBot="1" x14ac:dyDescent="0.35">
      <c r="A15" s="26" t="s">
        <v>540</v>
      </c>
      <c r="B15" s="17" t="s">
        <v>261</v>
      </c>
      <c r="C15" s="92" t="s">
        <v>55</v>
      </c>
      <c r="D15" s="18">
        <f>VLOOKUP(C15,результаты!$B$5:$C$27,2,0)</f>
        <v>16</v>
      </c>
      <c r="E15">
        <f t="shared" si="0"/>
        <v>12</v>
      </c>
      <c r="F15" t="str">
        <f>VLOOKUP(C15,список!$B$3:$F$24,5,0)</f>
        <v>"Завтра будет" - Десногорская ГО ВОИ (Смоленская обл)</v>
      </c>
    </row>
    <row r="16" spans="1:6" ht="31.2" customHeight="1" thickTop="1" thickBot="1" x14ac:dyDescent="0.35">
      <c r="A16" s="79" t="s">
        <v>540</v>
      </c>
      <c r="B16" s="80" t="s">
        <v>266</v>
      </c>
      <c r="C16" s="91" t="s">
        <v>155</v>
      </c>
      <c r="D16" s="81">
        <f>VLOOKUP(C16,результаты!$B$5:$C$27,2,0)</f>
        <v>16</v>
      </c>
      <c r="E16">
        <f t="shared" si="0"/>
        <v>12</v>
      </c>
      <c r="F16" t="str">
        <f>VLOOKUP(C16,список!$B$3:$F$24,5,0)</f>
        <v>"Самовар" - Ивантеевская ГО ВОИ (МО)</v>
      </c>
    </row>
    <row r="17" spans="1:6" ht="31.2" customHeight="1" thickTop="1" thickBot="1" x14ac:dyDescent="0.35">
      <c r="A17" s="26" t="s">
        <v>541</v>
      </c>
      <c r="B17" s="17" t="s">
        <v>264</v>
      </c>
      <c r="C17" s="92" t="s">
        <v>58</v>
      </c>
      <c r="D17" s="18">
        <f>VLOOKUP(C17,результаты!$B$5:$C$27,2,0)</f>
        <v>13</v>
      </c>
      <c r="E17">
        <f t="shared" si="0"/>
        <v>14</v>
      </c>
      <c r="F17" t="str">
        <f>VLOOKUP(C17,список!$B$3:$F$24,5,0)</f>
        <v>"Покорители вершин" - Раменская РО ВОИ (МО)</v>
      </c>
    </row>
    <row r="18" spans="1:6" ht="31.2" customHeight="1" thickTop="1" thickBot="1" x14ac:dyDescent="0.35">
      <c r="A18" s="79" t="s">
        <v>542</v>
      </c>
      <c r="B18" s="80" t="s">
        <v>115</v>
      </c>
      <c r="C18" s="91" t="s">
        <v>114</v>
      </c>
      <c r="D18" s="81">
        <f>VLOOKUP(C18,результаты!$B$5:$C$27,2,0)</f>
        <v>10</v>
      </c>
      <c r="E18">
        <f t="shared" si="0"/>
        <v>15</v>
      </c>
      <c r="F18" t="str">
        <f>VLOOKUP(C18,список!$B$3:$F$24,5,0)</f>
        <v>"Космостарс" - Калужская ОО ВОИ</v>
      </c>
    </row>
    <row r="19" spans="1:6" ht="31.2" customHeight="1" thickTop="1" thickBot="1" x14ac:dyDescent="0.35">
      <c r="A19" s="26" t="s">
        <v>147</v>
      </c>
      <c r="B19" s="17" t="s">
        <v>260</v>
      </c>
      <c r="C19" s="92" t="s">
        <v>165</v>
      </c>
      <c r="D19" s="18">
        <f>VLOOKUP(C19,результаты!$B$5:$C$27,2,0)</f>
        <v>9</v>
      </c>
      <c r="E19">
        <f t="shared" si="0"/>
        <v>16</v>
      </c>
      <c r="F19" t="str">
        <f>VLOOKUP(C19,список!$B$3:$F$24,5,0)</f>
        <v>"Супергерои" - Ленинская РО ВОИ (МО)</v>
      </c>
    </row>
    <row r="20" spans="1:6" ht="31.2" customHeight="1" thickTop="1" thickBot="1" x14ac:dyDescent="0.35">
      <c r="A20" s="79" t="s">
        <v>148</v>
      </c>
      <c r="B20" s="80" t="s">
        <v>269</v>
      </c>
      <c r="C20" s="91" t="s">
        <v>118</v>
      </c>
      <c r="D20" s="81">
        <f>VLOOKUP(C20,результаты!$B$5:$C$27,2,0)</f>
        <v>8</v>
      </c>
      <c r="E20">
        <f t="shared" si="0"/>
        <v>17</v>
      </c>
      <c r="F20" t="str">
        <f>VLOOKUP(C20,список!$B$3:$F$24,5,0)</f>
        <v>"Летучий Голландец" - Протвинская ГО ВОИ (МО)</v>
      </c>
    </row>
    <row r="21" spans="1:6" ht="31.2" customHeight="1" thickTop="1" thickBot="1" x14ac:dyDescent="0.35">
      <c r="A21" s="26" t="s">
        <v>543</v>
      </c>
      <c r="B21" s="17" t="s">
        <v>271</v>
      </c>
      <c r="C21" s="92" t="s">
        <v>183</v>
      </c>
      <c r="D21" s="18">
        <f>VLOOKUP(C21,результаты!$B$5:$C$27,2,0)</f>
        <v>6</v>
      </c>
      <c r="E21">
        <f t="shared" si="0"/>
        <v>18</v>
      </c>
      <c r="F21" t="str">
        <f>VLOOKUP(C21,список!$B$3:$F$24,5,0)</f>
        <v>"Слава" - Лыткаринская ГО ВОИ (МО)</v>
      </c>
    </row>
    <row r="22" spans="1:6" ht="31.2" customHeight="1" thickTop="1" thickBot="1" x14ac:dyDescent="0.35">
      <c r="A22" s="79" t="s">
        <v>543</v>
      </c>
      <c r="B22" s="80" t="s">
        <v>270</v>
      </c>
      <c r="C22" s="91" t="s">
        <v>66</v>
      </c>
      <c r="D22" s="81">
        <f>VLOOKUP(C22,результаты!$B$5:$C$27,2,0)</f>
        <v>6</v>
      </c>
      <c r="E22">
        <f t="shared" si="0"/>
        <v>18</v>
      </c>
      <c r="F22" t="str">
        <f>VLOOKUP(C22,список!$B$3:$F$24,5,0)</f>
        <v>"Тверские оптимисты" - Конаковская РО ВОИ (Тверская обл)</v>
      </c>
    </row>
    <row r="23" spans="1:6" ht="31.2" customHeight="1" thickTop="1" thickBot="1" x14ac:dyDescent="0.35">
      <c r="A23" s="26" t="s">
        <v>544</v>
      </c>
      <c r="B23" s="17" t="s">
        <v>273</v>
      </c>
      <c r="C23" s="92" t="s">
        <v>194</v>
      </c>
      <c r="D23" s="18">
        <f>VLOOKUP(C23,результаты!$B$5:$C$27,2,0)</f>
        <v>5</v>
      </c>
      <c r="E23">
        <f t="shared" si="0"/>
        <v>20</v>
      </c>
      <c r="F23" t="str">
        <f>VLOOKUP(C23,список!$B$3:$F$24,5,0)</f>
        <v>"Одинцовские самоцветы" - Одинцовская РО ВОИ (МО)</v>
      </c>
    </row>
    <row r="24" spans="1:6" ht="31.2" customHeight="1" thickTop="1" thickBot="1" x14ac:dyDescent="0.35">
      <c r="A24" s="79" t="s">
        <v>545</v>
      </c>
      <c r="B24" s="80" t="s">
        <v>262</v>
      </c>
      <c r="C24" s="91" t="s">
        <v>56</v>
      </c>
      <c r="D24" s="18">
        <f>VLOOKUP(C24,результаты!$B$5:$C$27,2,0)</f>
        <v>4</v>
      </c>
      <c r="E24">
        <f t="shared" si="0"/>
        <v>21</v>
      </c>
      <c r="F24" t="str">
        <f>VLOOKUP(C24,список!$B$3:$F$24,5,0)</f>
        <v>"Свои 31" - Старооскольская РО ВОИ (Белгородская обл)</v>
      </c>
    </row>
    <row r="25" spans="1:6" ht="31.2" customHeight="1" thickTop="1" thickBot="1" x14ac:dyDescent="0.35">
      <c r="A25" s="26" t="s">
        <v>546</v>
      </c>
      <c r="B25" s="17" t="s">
        <v>272</v>
      </c>
      <c r="C25" s="92" t="s">
        <v>186</v>
      </c>
      <c r="D25" s="18">
        <f>VLOOKUP(C25,результаты!$B$5:$C$27,2,0)</f>
        <v>3</v>
      </c>
      <c r="E25">
        <f t="shared" si="0"/>
        <v>22</v>
      </c>
      <c r="F25" t="str">
        <f>VLOOKUP(C25,список!$B$3:$F$24,5,0)</f>
        <v>"Плат узорный" - Павлово-Посадская РО ВОИ (МО)</v>
      </c>
    </row>
    <row r="26" spans="1:6" ht="8.4" customHeight="1" thickTop="1" x14ac:dyDescent="0.3"/>
  </sheetData>
  <sortState ref="M4:N25">
    <sortCondition ref="M4:M25"/>
    <sortCondition ref="N4:N25"/>
  </sortState>
  <conditionalFormatting sqref="E4:E26">
    <cfRule type="colorScale" priority="2">
      <colorScale>
        <cfvo type="min"/>
        <cfvo type="num" val="4"/>
        <cfvo type="max"/>
        <color rgb="FF008000"/>
        <color rgb="FFFFFF00"/>
        <color theme="0"/>
      </colorScale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0"/>
  <sheetViews>
    <sheetView zoomScale="90" zoomScaleNormal="90" workbookViewId="0">
      <pane xSplit="2" ySplit="3" topLeftCell="C4" activePane="bottomRight" state="frozen"/>
      <selection pane="topRight" activeCell="C1" sqref="C1"/>
      <selection pane="bottomLeft" activeCell="A5" sqref="A5"/>
      <selection pane="bottomRight" activeCell="A5" sqref="A5"/>
    </sheetView>
  </sheetViews>
  <sheetFormatPr defaultRowHeight="14.4" x14ac:dyDescent="0.3"/>
  <cols>
    <col min="1" max="1" width="6.33203125" customWidth="1"/>
    <col min="2" max="2" width="24.5546875" customWidth="1"/>
    <col min="3" max="3" width="7.6640625" style="3" customWidth="1"/>
    <col min="4" max="4" width="5.44140625" style="2" customWidth="1"/>
    <col min="5" max="20" width="5.33203125" style="2" customWidth="1"/>
    <col min="21" max="39" width="5.33203125" customWidth="1"/>
    <col min="40" max="40" width="5" customWidth="1"/>
  </cols>
  <sheetData>
    <row r="1" spans="1:40" ht="18" x14ac:dyDescent="0.35">
      <c r="C1" s="4" t="s">
        <v>151</v>
      </c>
    </row>
    <row r="3" spans="1:40" ht="28.8" x14ac:dyDescent="0.3">
      <c r="A3" s="19" t="s">
        <v>3</v>
      </c>
      <c r="B3" s="19" t="s">
        <v>4</v>
      </c>
      <c r="C3" s="20" t="s">
        <v>0</v>
      </c>
      <c r="D3" s="21" t="s">
        <v>5</v>
      </c>
      <c r="E3" s="21" t="s">
        <v>6</v>
      </c>
      <c r="F3" s="21" t="s">
        <v>7</v>
      </c>
      <c r="G3" s="21" t="s">
        <v>8</v>
      </c>
      <c r="H3" s="21" t="s">
        <v>9</v>
      </c>
      <c r="I3" s="21" t="s">
        <v>10</v>
      </c>
      <c r="J3" s="21" t="s">
        <v>11</v>
      </c>
      <c r="K3" s="21" t="s">
        <v>12</v>
      </c>
      <c r="L3" s="21" t="s">
        <v>13</v>
      </c>
      <c r="M3" s="21" t="s">
        <v>14</v>
      </c>
      <c r="N3" s="21" t="s">
        <v>256</v>
      </c>
      <c r="O3" s="90" t="s">
        <v>94</v>
      </c>
      <c r="P3" s="90" t="s">
        <v>96</v>
      </c>
      <c r="Q3" s="90" t="s">
        <v>98</v>
      </c>
      <c r="R3" s="90" t="s">
        <v>204</v>
      </c>
      <c r="S3" s="90" t="s">
        <v>205</v>
      </c>
      <c r="T3" s="90" t="s">
        <v>206</v>
      </c>
      <c r="U3" s="90" t="s">
        <v>207</v>
      </c>
      <c r="V3" s="90" t="s">
        <v>208</v>
      </c>
      <c r="W3" s="90" t="s">
        <v>209</v>
      </c>
      <c r="X3" s="90" t="s">
        <v>210</v>
      </c>
      <c r="Y3" s="90" t="s">
        <v>229</v>
      </c>
      <c r="Z3" s="90" t="s">
        <v>211</v>
      </c>
      <c r="AA3" s="90" t="s">
        <v>212</v>
      </c>
      <c r="AB3" s="90" t="s">
        <v>213</v>
      </c>
      <c r="AC3" s="90" t="s">
        <v>214</v>
      </c>
      <c r="AD3" s="90" t="s">
        <v>215</v>
      </c>
      <c r="AE3" s="90" t="s">
        <v>216</v>
      </c>
      <c r="AF3" s="90" t="s">
        <v>217</v>
      </c>
      <c r="AG3" s="90" t="s">
        <v>218</v>
      </c>
      <c r="AH3" s="90" t="s">
        <v>237</v>
      </c>
      <c r="AI3" s="90" t="s">
        <v>239</v>
      </c>
      <c r="AJ3" s="90" t="s">
        <v>241</v>
      </c>
      <c r="AK3" s="90" t="s">
        <v>94</v>
      </c>
      <c r="AL3" s="90" t="s">
        <v>96</v>
      </c>
      <c r="AM3" s="90" t="s">
        <v>98</v>
      </c>
      <c r="AN3" s="75" t="s">
        <v>138</v>
      </c>
    </row>
    <row r="4" spans="1:40" s="9" customFormat="1" ht="27.6" customHeight="1" thickBot="1" x14ac:dyDescent="0.35">
      <c r="A4" s="11"/>
      <c r="B4" s="12" t="s">
        <v>15</v>
      </c>
      <c r="C4" s="13">
        <f>IF(D4="",0,D4)+IF(E4="",0,E4)+IF(F4="",0,F4)+IF(G4="",0,G4)+IF(H4="",0,H4)+IF(I4="",0,I4)+IF(J4="",0,J4)+IF(K4="",0,K4)+IF(L4="",0,L4)+IF(M4="",0,M4)+IF(N4="",0,N4)+IF(AN4="",0,AN4)</f>
        <v>58</v>
      </c>
      <c r="D4" s="13">
        <f>'ответы команд'!E4</f>
        <v>5</v>
      </c>
      <c r="E4" s="13">
        <f>'ответы команд'!G4</f>
        <v>22</v>
      </c>
      <c r="F4" s="13">
        <f>'ответы команд'!I4</f>
        <v>3</v>
      </c>
      <c r="G4" s="13">
        <f>'ответы команд'!K4</f>
        <v>3</v>
      </c>
      <c r="H4" s="13">
        <f>'ответы команд'!M4</f>
        <v>3</v>
      </c>
      <c r="I4" s="13">
        <f>'ответы команд'!O4</f>
        <v>3</v>
      </c>
      <c r="J4" s="13">
        <f>'ответы команд'!Q4</f>
        <v>3</v>
      </c>
      <c r="K4" s="13">
        <f>'ответы команд'!S4</f>
        <v>3</v>
      </c>
      <c r="L4" s="13">
        <f>'ответы команд'!U4</f>
        <v>3</v>
      </c>
      <c r="M4" s="13">
        <f>'ответы команд'!W4</f>
        <v>3</v>
      </c>
      <c r="N4" s="13">
        <f>'ответы команд'!Y4</f>
        <v>3</v>
      </c>
      <c r="O4" s="13">
        <f>'ответы команд'!AA4</f>
        <v>1</v>
      </c>
      <c r="P4" s="13">
        <f>'ответы команд'!AC4</f>
        <v>1</v>
      </c>
      <c r="Q4" s="13">
        <f>'ответы команд'!AE4</f>
        <v>1</v>
      </c>
      <c r="R4" s="13">
        <f>'ответы команд'!AG4</f>
        <v>1</v>
      </c>
      <c r="S4" s="13">
        <f>'ответы команд'!AI4</f>
        <v>1</v>
      </c>
      <c r="T4" s="13">
        <f>'ответы команд'!AK4</f>
        <v>1</v>
      </c>
      <c r="U4" s="13">
        <f>'ответы команд'!AM4</f>
        <v>1</v>
      </c>
      <c r="V4" s="13">
        <f>'ответы команд'!AO4</f>
        <v>1</v>
      </c>
      <c r="W4" s="13">
        <f>'ответы команд'!AQ4</f>
        <v>1</v>
      </c>
      <c r="X4" s="13">
        <f>'ответы команд'!AS4</f>
        <v>1</v>
      </c>
      <c r="Y4" s="13">
        <f>'ответы команд'!AU4</f>
        <v>1</v>
      </c>
      <c r="Z4" s="13">
        <f>'ответы команд'!AW4</f>
        <v>1</v>
      </c>
      <c r="AA4" s="13">
        <f>'ответы команд'!AY4</f>
        <v>1</v>
      </c>
      <c r="AB4" s="13">
        <f>'ответы команд'!BA4</f>
        <v>1</v>
      </c>
      <c r="AC4" s="13">
        <f>'ответы команд'!BC4</f>
        <v>1</v>
      </c>
      <c r="AD4" s="13">
        <f>'ответы команд'!BE4</f>
        <v>1</v>
      </c>
      <c r="AE4" s="13">
        <f>'ответы команд'!BG4</f>
        <v>1</v>
      </c>
      <c r="AF4" s="13">
        <f>'ответы команд'!BI4</f>
        <v>1</v>
      </c>
      <c r="AG4" s="13">
        <f>'ответы команд'!BK4</f>
        <v>1</v>
      </c>
      <c r="AH4" s="13">
        <f>'ответы команд'!BM4</f>
        <v>1</v>
      </c>
      <c r="AI4" s="13">
        <f>'ответы команд'!BO4</f>
        <v>1</v>
      </c>
      <c r="AJ4" s="13">
        <f>'ответы команд'!BQ4</f>
        <v>1</v>
      </c>
      <c r="AK4" s="13">
        <f>'ответы команд'!BT4</f>
        <v>1</v>
      </c>
      <c r="AL4" s="13">
        <f>'ответы команд'!BW4</f>
        <v>1</v>
      </c>
      <c r="AM4" s="13">
        <f>'ответы команд'!BZ4</f>
        <v>1</v>
      </c>
      <c r="AN4" s="13">
        <f>'ответы команд'!CB4</f>
        <v>4</v>
      </c>
    </row>
    <row r="5" spans="1:40" s="9" customFormat="1" ht="27.6" customHeight="1" thickTop="1" thickBot="1" x14ac:dyDescent="0.35">
      <c r="A5" s="25">
        <v>1</v>
      </c>
      <c r="B5" s="14" t="s">
        <v>50</v>
      </c>
      <c r="C5" s="15">
        <f>IF(D5="",0,D5)+IF(E5="",0,E5)+IF(F5="",0,F5)+IF(G5="",0,G5)+IF(H5="",0,H5)+IF(I5="",0,I5)+IF(J5="",0,J5)+IF(K5="",0,K5)+IF(L5="",0,L5)+IF(M5="",0,M5)+IF(N5="",0,N5)+IF(AN5="",0,AN5)</f>
        <v>39</v>
      </c>
      <c r="D5" s="16">
        <f>'ответы команд'!E5</f>
        <v>3</v>
      </c>
      <c r="E5" s="16">
        <f>'ответы команд'!G5</f>
        <v>14</v>
      </c>
      <c r="F5" s="16">
        <f>'ответы команд'!I5</f>
        <v>3</v>
      </c>
      <c r="G5" s="16">
        <f>'ответы команд'!K5</f>
        <v>3</v>
      </c>
      <c r="H5" s="16">
        <f>'ответы команд'!M5</f>
        <v>3</v>
      </c>
      <c r="I5" s="16">
        <f>'ответы команд'!O5</f>
        <v>1</v>
      </c>
      <c r="J5" s="16">
        <f>'ответы команд'!Q5</f>
        <v>3</v>
      </c>
      <c r="K5" s="16">
        <f>'ответы команд'!S5</f>
        <v>2</v>
      </c>
      <c r="L5" s="16">
        <f>'ответы команд'!U5</f>
        <v>3</v>
      </c>
      <c r="M5" s="16">
        <f>'ответы команд'!W5</f>
        <v>3</v>
      </c>
      <c r="N5" s="16">
        <f>'ответы команд'!Y5</f>
        <v>0</v>
      </c>
      <c r="O5" s="16" t="str">
        <f>'ответы команд'!AA5</f>
        <v/>
      </c>
      <c r="P5" s="16">
        <f>'ответы команд'!AC5</f>
        <v>1</v>
      </c>
      <c r="Q5" s="16">
        <f>'ответы команд'!AE5</f>
        <v>1</v>
      </c>
      <c r="R5" s="16">
        <f>'ответы команд'!AG5</f>
        <v>1</v>
      </c>
      <c r="S5" s="16" t="str">
        <f>'ответы команд'!AI5</f>
        <v/>
      </c>
      <c r="T5" s="16">
        <f>'ответы команд'!AK5</f>
        <v>1</v>
      </c>
      <c r="U5" s="16" t="str">
        <f>'ответы команд'!AM5</f>
        <v/>
      </c>
      <c r="V5" s="16">
        <f>'ответы команд'!AO5</f>
        <v>1</v>
      </c>
      <c r="W5" s="16">
        <f>'ответы команд'!AQ5</f>
        <v>1</v>
      </c>
      <c r="X5" s="16">
        <f>'ответы команд'!AS5</f>
        <v>1</v>
      </c>
      <c r="Y5" s="16">
        <f>'ответы команд'!AU5</f>
        <v>1</v>
      </c>
      <c r="Z5" s="16">
        <f>'ответы команд'!AW5</f>
        <v>1</v>
      </c>
      <c r="AA5" s="16" t="str">
        <f>'ответы команд'!AY5</f>
        <v/>
      </c>
      <c r="AB5" s="16" t="str">
        <f>'ответы команд'!BA5</f>
        <v/>
      </c>
      <c r="AC5" s="16" t="str">
        <f>'ответы команд'!BC5</f>
        <v/>
      </c>
      <c r="AD5" s="16">
        <f>'ответы команд'!BE5</f>
        <v>1</v>
      </c>
      <c r="AE5" s="16">
        <f>'ответы команд'!BG5</f>
        <v>1</v>
      </c>
      <c r="AF5" s="16">
        <f>'ответы команд'!BI5</f>
        <v>1</v>
      </c>
      <c r="AG5" s="16" t="str">
        <f>'ответы команд'!BK5</f>
        <v/>
      </c>
      <c r="AH5" s="16">
        <f>'ответы команд'!BM5</f>
        <v>1</v>
      </c>
      <c r="AI5" s="16" t="str">
        <f>'ответы команд'!BO5</f>
        <v/>
      </c>
      <c r="AJ5" s="16">
        <f>'ответы команд'!BQ5</f>
        <v>1</v>
      </c>
      <c r="AK5" s="16">
        <f>'ответы команд'!BT5</f>
        <v>1</v>
      </c>
      <c r="AL5" s="16">
        <f>'ответы команд'!BW5</f>
        <v>1</v>
      </c>
      <c r="AM5" s="16">
        <f>'ответы команд'!BZ5</f>
        <v>1</v>
      </c>
      <c r="AN5" s="76">
        <f>'ответы команд'!CB5</f>
        <v>1</v>
      </c>
    </row>
    <row r="6" spans="1:40" s="9" customFormat="1" ht="27.6" customHeight="1" thickTop="1" thickBot="1" x14ac:dyDescent="0.35">
      <c r="A6" s="26">
        <v>2</v>
      </c>
      <c r="B6" s="17" t="s">
        <v>57</v>
      </c>
      <c r="C6" s="18">
        <f>IF(D6="",0,D6)+IF(E6="",0,E6)+IF(F6="",0,F6)+IF(G6="",0,G6)+IF(H6="",0,H6)+IF(I6="",0,I6)+IF(J6="",0,J6)+IF(K6="",0,K6)+IF(L6="",0,L6)+IF(M6="",0,M6)+IF(N6="",0,N6)+IF(AN6="",0,AN6)</f>
        <v>38</v>
      </c>
      <c r="D6" s="16">
        <f>'ответы команд'!E6</f>
        <v>3</v>
      </c>
      <c r="E6" s="16">
        <f>'ответы команд'!G6</f>
        <v>14</v>
      </c>
      <c r="F6" s="16">
        <f>'ответы команд'!I6</f>
        <v>3</v>
      </c>
      <c r="G6" s="16">
        <f>'ответы команд'!K6</f>
        <v>3</v>
      </c>
      <c r="H6" s="16">
        <f>'ответы команд'!M6</f>
        <v>3</v>
      </c>
      <c r="I6" s="16">
        <f>'ответы команд'!O6</f>
        <v>1</v>
      </c>
      <c r="J6" s="16">
        <f>'ответы команд'!Q6</f>
        <v>3</v>
      </c>
      <c r="K6" s="16">
        <f>'ответы команд'!S6</f>
        <v>0</v>
      </c>
      <c r="L6" s="16">
        <f>'ответы команд'!U6</f>
        <v>3</v>
      </c>
      <c r="M6" s="16">
        <f>'ответы команд'!W6</f>
        <v>3</v>
      </c>
      <c r="N6" s="16">
        <f>'ответы команд'!Y6</f>
        <v>0</v>
      </c>
      <c r="O6" s="16" t="str">
        <f>'ответы команд'!AA6</f>
        <v/>
      </c>
      <c r="P6" s="16">
        <f>'ответы команд'!AC6</f>
        <v>1</v>
      </c>
      <c r="Q6" s="16">
        <f>'ответы команд'!AE6</f>
        <v>1</v>
      </c>
      <c r="R6" s="16">
        <f>'ответы команд'!AG6</f>
        <v>1</v>
      </c>
      <c r="S6" s="16" t="str">
        <f>'ответы команд'!AI6</f>
        <v/>
      </c>
      <c r="T6" s="16">
        <f>'ответы команд'!AK6</f>
        <v>1</v>
      </c>
      <c r="U6" s="16" t="str">
        <f>'ответы команд'!AM6</f>
        <v/>
      </c>
      <c r="V6" s="16">
        <f>'ответы команд'!AO6</f>
        <v>1</v>
      </c>
      <c r="W6" s="16">
        <f>'ответы команд'!AQ6</f>
        <v>1</v>
      </c>
      <c r="X6" s="16">
        <f>'ответы команд'!AS6</f>
        <v>1</v>
      </c>
      <c r="Y6" s="16">
        <f>'ответы команд'!AU6</f>
        <v>1</v>
      </c>
      <c r="Z6" s="16">
        <f>'ответы команд'!AW6</f>
        <v>1</v>
      </c>
      <c r="AA6" s="16" t="str">
        <f>'ответы команд'!AY6</f>
        <v/>
      </c>
      <c r="AB6" s="16" t="str">
        <f>'ответы команд'!BA6</f>
        <v/>
      </c>
      <c r="AC6" s="16" t="str">
        <f>'ответы команд'!BC6</f>
        <v/>
      </c>
      <c r="AD6" s="16">
        <f>'ответы команд'!BE6</f>
        <v>1</v>
      </c>
      <c r="AE6" s="16">
        <f>'ответы команд'!BG6</f>
        <v>1</v>
      </c>
      <c r="AF6" s="16">
        <f>'ответы команд'!BI6</f>
        <v>1</v>
      </c>
      <c r="AG6" s="16" t="str">
        <f>'ответы команд'!BK6</f>
        <v/>
      </c>
      <c r="AH6" s="16">
        <f>'ответы команд'!BM6</f>
        <v>1</v>
      </c>
      <c r="AI6" s="16" t="str">
        <f>'ответы команд'!BO6</f>
        <v/>
      </c>
      <c r="AJ6" s="16">
        <f>'ответы команд'!BQ6</f>
        <v>1</v>
      </c>
      <c r="AK6" s="16">
        <f>'ответы команд'!BT6</f>
        <v>1</v>
      </c>
      <c r="AL6" s="16">
        <f>'ответы команд'!BW6</f>
        <v>1</v>
      </c>
      <c r="AM6" s="16">
        <f>'ответы команд'!BZ6</f>
        <v>1</v>
      </c>
      <c r="AN6" s="76">
        <f>'ответы команд'!CB6</f>
        <v>2</v>
      </c>
    </row>
    <row r="7" spans="1:40" s="9" customFormat="1" ht="27.6" customHeight="1" thickTop="1" thickBot="1" x14ac:dyDescent="0.35">
      <c r="A7" s="106">
        <v>3</v>
      </c>
      <c r="B7" s="14" t="s">
        <v>48</v>
      </c>
      <c r="C7" s="15">
        <f>IF(D7="",0,D7)+IF(E7="",0,E7)+IF(F7="",0,F7)+IF(G7="",0,G7)+IF(H7="",0,H7)+IF(I7="",0,I7)+IF(J7="",0,J7)+IF(K7="",0,K7)+IF(L7="",0,L7)+IF(M7="",0,M7)+IF(N7="",0,N7)+IF(AN7="",0,AN7)</f>
        <v>34</v>
      </c>
      <c r="D7" s="16">
        <f>'ответы команд'!E7</f>
        <v>2</v>
      </c>
      <c r="E7" s="16">
        <f>'ответы команд'!G7</f>
        <v>11</v>
      </c>
      <c r="F7" s="16">
        <f>'ответы команд'!I7</f>
        <v>3</v>
      </c>
      <c r="G7" s="16">
        <f>'ответы команд'!K7</f>
        <v>3</v>
      </c>
      <c r="H7" s="16">
        <f>'ответы команд'!M7</f>
        <v>3</v>
      </c>
      <c r="I7" s="16">
        <f>'ответы команд'!O7</f>
        <v>3</v>
      </c>
      <c r="J7" s="16">
        <f>'ответы команд'!Q7</f>
        <v>3</v>
      </c>
      <c r="K7" s="16">
        <f>'ответы команд'!S7</f>
        <v>0</v>
      </c>
      <c r="L7" s="16">
        <f>'ответы команд'!U7</f>
        <v>3</v>
      </c>
      <c r="M7" s="16">
        <f>'ответы команд'!W7</f>
        <v>3</v>
      </c>
      <c r="N7" s="16">
        <f>'ответы команд'!Y7</f>
        <v>0</v>
      </c>
      <c r="O7" s="16">
        <f>'ответы команд'!AA7</f>
        <v>1</v>
      </c>
      <c r="P7" s="16" t="str">
        <f>'ответы команд'!AC7</f>
        <v/>
      </c>
      <c r="Q7" s="16" t="str">
        <f>'ответы команд'!AE7</f>
        <v/>
      </c>
      <c r="R7" s="16" t="str">
        <f>'ответы команд'!AG7</f>
        <v/>
      </c>
      <c r="S7" s="16" t="str">
        <f>'ответы команд'!AI7</f>
        <v/>
      </c>
      <c r="T7" s="16">
        <f>'ответы команд'!AK7</f>
        <v>1</v>
      </c>
      <c r="U7" s="16">
        <f>'ответы команд'!AM7</f>
        <v>1</v>
      </c>
      <c r="V7" s="16">
        <f>'ответы команд'!AO7</f>
        <v>1</v>
      </c>
      <c r="W7" s="16">
        <f>'ответы команд'!AQ7</f>
        <v>1</v>
      </c>
      <c r="X7" s="16">
        <f>'ответы команд'!AS7</f>
        <v>1</v>
      </c>
      <c r="Y7" s="16">
        <f>'ответы команд'!AU7</f>
        <v>1</v>
      </c>
      <c r="Z7" s="16">
        <f>'ответы команд'!AW7</f>
        <v>1</v>
      </c>
      <c r="AA7" s="16">
        <f>'ответы команд'!AY7</f>
        <v>0</v>
      </c>
      <c r="AB7" s="16" t="str">
        <f>'ответы команд'!BA7</f>
        <v/>
      </c>
      <c r="AC7" s="16">
        <f>'ответы команд'!BC7</f>
        <v>0</v>
      </c>
      <c r="AD7" s="16" t="str">
        <f>'ответы команд'!BE7</f>
        <v/>
      </c>
      <c r="AE7" s="16">
        <f>'ответы команд'!BG7</f>
        <v>1</v>
      </c>
      <c r="AF7" s="16" t="str">
        <f>'ответы команд'!BI7</f>
        <v/>
      </c>
      <c r="AG7" s="16" t="str">
        <f>'ответы команд'!BK7</f>
        <v/>
      </c>
      <c r="AH7" s="16">
        <f>'ответы команд'!BM7</f>
        <v>1</v>
      </c>
      <c r="AI7" s="16" t="str">
        <f>'ответы команд'!BO7</f>
        <v/>
      </c>
      <c r="AJ7" s="16">
        <f>'ответы команд'!BQ7</f>
        <v>1</v>
      </c>
      <c r="AK7" s="16">
        <f>'ответы команд'!BT7</f>
        <v>1</v>
      </c>
      <c r="AL7" s="16">
        <f>'ответы команд'!BW7</f>
        <v>1</v>
      </c>
      <c r="AM7" s="16">
        <f>'ответы команд'!BZ7</f>
        <v>1</v>
      </c>
      <c r="AN7" s="76">
        <f>'ответы команд'!CB7</f>
        <v>0</v>
      </c>
    </row>
    <row r="8" spans="1:40" s="9" customFormat="1" ht="27.6" customHeight="1" thickTop="1" thickBot="1" x14ac:dyDescent="0.35">
      <c r="A8" s="26">
        <v>4</v>
      </c>
      <c r="B8" s="17" t="s">
        <v>59</v>
      </c>
      <c r="C8" s="18">
        <f>IF(D8="",0,D8)+IF(E8="",0,E8)+IF(F8="",0,F8)+IF(G8="",0,G8)+IF(H8="",0,H8)+IF(I8="",0,I8)+IF(J8="",0,J8)+IF(K8="",0,K8)+IF(L8="",0,L8)+IF(M8="",0,M8)+IF(N8="",0,N8)+IF(AN8="",0,AN8)</f>
        <v>33</v>
      </c>
      <c r="D8" s="16">
        <f>'ответы команд'!E8</f>
        <v>3</v>
      </c>
      <c r="E8" s="16">
        <f>'ответы команд'!G8</f>
        <v>13</v>
      </c>
      <c r="F8" s="16">
        <f>'ответы команд'!I8</f>
        <v>0</v>
      </c>
      <c r="G8" s="16">
        <f>'ответы команд'!K8</f>
        <v>3</v>
      </c>
      <c r="H8" s="16">
        <f>'ответы команд'!M8</f>
        <v>3</v>
      </c>
      <c r="I8" s="16">
        <f>'ответы команд'!O8</f>
        <v>0</v>
      </c>
      <c r="J8" s="16">
        <f>'ответы команд'!Q8</f>
        <v>3</v>
      </c>
      <c r="K8" s="16">
        <f>'ответы команд'!S8</f>
        <v>3</v>
      </c>
      <c r="L8" s="16">
        <f>'ответы команд'!U8</f>
        <v>3</v>
      </c>
      <c r="M8" s="16">
        <f>'ответы команд'!W8</f>
        <v>2</v>
      </c>
      <c r="N8" s="16">
        <f>'ответы команд'!Y8</f>
        <v>0</v>
      </c>
      <c r="O8" s="16" t="str">
        <f>'ответы команд'!AA8</f>
        <v/>
      </c>
      <c r="P8" s="16" t="str">
        <f>'ответы команд'!AC8</f>
        <v/>
      </c>
      <c r="Q8" s="16" t="str">
        <f>'ответы команд'!AE8</f>
        <v/>
      </c>
      <c r="R8" s="16" t="str">
        <f>'ответы команд'!AG8</f>
        <v/>
      </c>
      <c r="S8" s="16" t="str">
        <f>'ответы команд'!AI8</f>
        <v/>
      </c>
      <c r="T8" s="16">
        <f>'ответы команд'!AK8</f>
        <v>1</v>
      </c>
      <c r="U8" s="16">
        <f>'ответы команд'!AM8</f>
        <v>1</v>
      </c>
      <c r="V8" s="16">
        <f>'ответы команд'!AO8</f>
        <v>1</v>
      </c>
      <c r="W8" s="16" t="str">
        <f>'ответы команд'!AQ8</f>
        <v/>
      </c>
      <c r="X8" s="16">
        <f>'ответы команд'!AS8</f>
        <v>1</v>
      </c>
      <c r="Y8" s="16">
        <f>'ответы команд'!AU8</f>
        <v>1</v>
      </c>
      <c r="Z8" s="16">
        <f>'ответы команд'!AW8</f>
        <v>1</v>
      </c>
      <c r="AA8" s="16">
        <f>'ответы команд'!AY8</f>
        <v>1</v>
      </c>
      <c r="AB8" s="16" t="str">
        <f>'ответы команд'!BA8</f>
        <v/>
      </c>
      <c r="AC8" s="16">
        <f>'ответы команд'!BC8</f>
        <v>1</v>
      </c>
      <c r="AD8" s="16" t="str">
        <f>'ответы команд'!BE8</f>
        <v/>
      </c>
      <c r="AE8" s="16">
        <f>'ответы команд'!BG8</f>
        <v>1</v>
      </c>
      <c r="AF8" s="16">
        <f>'ответы команд'!BI8</f>
        <v>1</v>
      </c>
      <c r="AG8" s="16">
        <f>'ответы команд'!BK8</f>
        <v>1</v>
      </c>
      <c r="AH8" s="16">
        <f>'ответы команд'!BM8</f>
        <v>1</v>
      </c>
      <c r="AI8" s="16" t="str">
        <f>'ответы команд'!BO8</f>
        <v/>
      </c>
      <c r="AJ8" s="16">
        <f>'ответы команд'!BQ8</f>
        <v>1</v>
      </c>
      <c r="AK8" s="16">
        <f>'ответы команд'!BT8</f>
        <v>1</v>
      </c>
      <c r="AL8" s="16">
        <f>'ответы команд'!BW8</f>
        <v>1</v>
      </c>
      <c r="AM8" s="16" t="str">
        <f>'ответы команд'!BZ8</f>
        <v/>
      </c>
      <c r="AN8" s="76">
        <f>'ответы команд'!CB8</f>
        <v>0</v>
      </c>
    </row>
    <row r="9" spans="1:40" s="9" customFormat="1" ht="27.6" customHeight="1" thickTop="1" thickBot="1" x14ac:dyDescent="0.35">
      <c r="A9" s="25">
        <v>5</v>
      </c>
      <c r="B9" s="14" t="s">
        <v>67</v>
      </c>
      <c r="C9" s="15">
        <f>IF(D9="",0,D9)+IF(E9="",0,E9)+IF(F9="",0,F9)+IF(G9="",0,G9)+IF(H9="",0,H9)+IF(I9="",0,I9)+IF(J9="",0,J9)+IF(K9="",0,K9)+IF(L9="",0,L9)+IF(M9="",0,M9)+IF(N9="",0,N9)+IF(AN9="",0,AN9)</f>
        <v>32</v>
      </c>
      <c r="D9" s="16">
        <f>'ответы команд'!E9</f>
        <v>5</v>
      </c>
      <c r="E9" s="16">
        <f>'ответы команд'!G9</f>
        <v>8</v>
      </c>
      <c r="F9" s="16">
        <f>'ответы команд'!I9</f>
        <v>3</v>
      </c>
      <c r="G9" s="16">
        <f>'ответы команд'!K9</f>
        <v>3</v>
      </c>
      <c r="H9" s="16">
        <f>'ответы команд'!M9</f>
        <v>1</v>
      </c>
      <c r="I9" s="16">
        <f>'ответы команд'!O9</f>
        <v>0</v>
      </c>
      <c r="J9" s="16">
        <f>'ответы команд'!Q9</f>
        <v>3</v>
      </c>
      <c r="K9" s="16">
        <f>'ответы команд'!S9</f>
        <v>3</v>
      </c>
      <c r="L9" s="16">
        <f>'ответы команд'!U9</f>
        <v>3</v>
      </c>
      <c r="M9" s="16">
        <f>'ответы команд'!W9</f>
        <v>3</v>
      </c>
      <c r="N9" s="16">
        <f>'ответы команд'!Y9</f>
        <v>0</v>
      </c>
      <c r="O9" s="16" t="str">
        <f>'ответы команд'!AA9</f>
        <v/>
      </c>
      <c r="P9" s="16">
        <f>'ответы команд'!AC9</f>
        <v>1</v>
      </c>
      <c r="Q9" s="16" t="str">
        <f>'ответы команд'!AE9</f>
        <v/>
      </c>
      <c r="R9" s="16" t="str">
        <f>'ответы команд'!AG9</f>
        <v/>
      </c>
      <c r="S9" s="16" t="str">
        <f>'ответы команд'!AI9</f>
        <v/>
      </c>
      <c r="T9" s="16">
        <f>'ответы команд'!AK9</f>
        <v>1</v>
      </c>
      <c r="U9" s="16" t="str">
        <f>'ответы команд'!AM9</f>
        <v/>
      </c>
      <c r="V9" s="16">
        <f>'ответы команд'!AO9</f>
        <v>1</v>
      </c>
      <c r="W9" s="16" t="str">
        <f>'ответы команд'!AQ9</f>
        <v/>
      </c>
      <c r="X9" s="16">
        <f>'ответы команд'!AS9</f>
        <v>1</v>
      </c>
      <c r="Y9" s="16">
        <f>'ответы команд'!AU9</f>
        <v>1</v>
      </c>
      <c r="Z9" s="16">
        <f>'ответы команд'!AW9</f>
        <v>1</v>
      </c>
      <c r="AA9" s="16" t="str">
        <f>'ответы команд'!AY9</f>
        <v/>
      </c>
      <c r="AB9" s="16" t="str">
        <f>'ответы команд'!BA9</f>
        <v/>
      </c>
      <c r="AC9" s="16" t="str">
        <f>'ответы команд'!BC9</f>
        <v/>
      </c>
      <c r="AD9" s="16" t="str">
        <f>'ответы команд'!BE9</f>
        <v/>
      </c>
      <c r="AE9" s="16">
        <f>'ответы команд'!BG9</f>
        <v>1</v>
      </c>
      <c r="AF9" s="16" t="str">
        <f>'ответы команд'!BI9</f>
        <v/>
      </c>
      <c r="AG9" s="16" t="str">
        <f>'ответы команд'!BK9</f>
        <v/>
      </c>
      <c r="AH9" s="16">
        <f>'ответы команд'!BM9</f>
        <v>1</v>
      </c>
      <c r="AI9" s="16" t="str">
        <f>'ответы команд'!BO9</f>
        <v/>
      </c>
      <c r="AJ9" s="16">
        <f>'ответы команд'!BQ9</f>
        <v>0</v>
      </c>
      <c r="AK9" s="16">
        <f>'ответы команд'!BT9</f>
        <v>1</v>
      </c>
      <c r="AL9" s="16">
        <f>'ответы команд'!BW9</f>
        <v>1</v>
      </c>
      <c r="AM9" s="16">
        <f>'ответы команд'!BZ9</f>
        <v>1</v>
      </c>
      <c r="AN9" s="76">
        <f>'ответы команд'!CB9</f>
        <v>0</v>
      </c>
    </row>
    <row r="10" spans="1:40" s="9" customFormat="1" ht="27.6" customHeight="1" thickTop="1" thickBot="1" x14ac:dyDescent="0.35">
      <c r="A10" s="26">
        <v>6</v>
      </c>
      <c r="B10" s="17" t="s">
        <v>61</v>
      </c>
      <c r="C10" s="18">
        <f>IF(D10="",0,D10)+IF(E10="",0,E10)+IF(F10="",0,F10)+IF(G10="",0,G10)+IF(H10="",0,H10)+IF(I10="",0,I10)+IF(J10="",0,J10)+IF(K10="",0,K10)+IF(L10="",0,L10)+IF(M10="",0,M10)+IF(N10="",0,N10)+IF(AN10="",0,AN10)</f>
        <v>30</v>
      </c>
      <c r="D10" s="16">
        <f>'ответы команд'!E10</f>
        <v>2</v>
      </c>
      <c r="E10" s="16">
        <f>'ответы команд'!G10</f>
        <v>7</v>
      </c>
      <c r="F10" s="16">
        <f>'ответы команд'!I10</f>
        <v>3</v>
      </c>
      <c r="G10" s="16">
        <f>'ответы команд'!K10</f>
        <v>3</v>
      </c>
      <c r="H10" s="16">
        <f>'ответы команд'!M10</f>
        <v>3</v>
      </c>
      <c r="I10" s="16">
        <f>'ответы команд'!O10</f>
        <v>0</v>
      </c>
      <c r="J10" s="16">
        <f>'ответы команд'!Q10</f>
        <v>3</v>
      </c>
      <c r="K10" s="16">
        <f>'ответы команд'!S10</f>
        <v>3</v>
      </c>
      <c r="L10" s="16">
        <f>'ответы команд'!U10</f>
        <v>3</v>
      </c>
      <c r="M10" s="16">
        <f>'ответы команд'!W10</f>
        <v>3</v>
      </c>
      <c r="N10" s="16">
        <f>'ответы команд'!Y10</f>
        <v>0</v>
      </c>
      <c r="O10" s="16" t="str">
        <f>'ответы команд'!AA10</f>
        <v/>
      </c>
      <c r="P10" s="16" t="str">
        <f>'ответы команд'!AC10</f>
        <v/>
      </c>
      <c r="Q10" s="16" t="str">
        <f>'ответы команд'!AE10</f>
        <v/>
      </c>
      <c r="R10" s="16" t="str">
        <f>'ответы команд'!AG10</f>
        <v/>
      </c>
      <c r="S10" s="16" t="str">
        <f>'ответы команд'!AI10</f>
        <v/>
      </c>
      <c r="T10" s="16">
        <f>'ответы команд'!AK10</f>
        <v>1</v>
      </c>
      <c r="U10" s="16">
        <f>'ответы команд'!AM10</f>
        <v>1</v>
      </c>
      <c r="V10" s="16" t="str">
        <f>'ответы команд'!AO10</f>
        <v/>
      </c>
      <c r="W10" s="16">
        <f>'ответы команд'!AQ10</f>
        <v>1</v>
      </c>
      <c r="X10" s="16">
        <f>'ответы команд'!AS10</f>
        <v>1</v>
      </c>
      <c r="Y10" s="16" t="str">
        <f>'ответы команд'!AU10</f>
        <v/>
      </c>
      <c r="Z10" s="16">
        <f>'ответы команд'!AW10</f>
        <v>1</v>
      </c>
      <c r="AA10" s="16" t="str">
        <f>'ответы команд'!AY10</f>
        <v/>
      </c>
      <c r="AB10" s="16" t="str">
        <f>'ответы команд'!BA10</f>
        <v/>
      </c>
      <c r="AC10" s="16" t="str">
        <f>'ответы команд'!BC10</f>
        <v/>
      </c>
      <c r="AD10" s="16" t="str">
        <f>'ответы команд'!BE10</f>
        <v/>
      </c>
      <c r="AE10" s="16">
        <f>'ответы команд'!BG10</f>
        <v>1</v>
      </c>
      <c r="AF10" s="16" t="str">
        <f>'ответы команд'!BI10</f>
        <v/>
      </c>
      <c r="AG10" s="16" t="str">
        <f>'ответы команд'!BK10</f>
        <v/>
      </c>
      <c r="AH10" s="16">
        <f>'ответы команд'!BM10</f>
        <v>1</v>
      </c>
      <c r="AI10" s="16" t="str">
        <f>'ответы команд'!BO10</f>
        <v/>
      </c>
      <c r="AJ10" s="16">
        <f>'ответы команд'!BQ10</f>
        <v>0</v>
      </c>
      <c r="AK10" s="16">
        <f>'ответы команд'!BT10</f>
        <v>1</v>
      </c>
      <c r="AL10" s="16">
        <f>'ответы команд'!BW10</f>
        <v>1</v>
      </c>
      <c r="AM10" s="16">
        <f>'ответы команд'!BZ10</f>
        <v>1</v>
      </c>
      <c r="AN10" s="76">
        <f>'ответы команд'!CB10</f>
        <v>0</v>
      </c>
    </row>
    <row r="11" spans="1:40" s="9" customFormat="1" ht="27.6" customHeight="1" thickTop="1" thickBot="1" x14ac:dyDescent="0.35">
      <c r="A11" s="26">
        <v>7</v>
      </c>
      <c r="B11" s="17" t="s">
        <v>51</v>
      </c>
      <c r="C11" s="18">
        <f>IF(D11="",0,D11)+IF(E11="",0,E11)+IF(F11="",0,F11)+IF(G11="",0,G11)+IF(H11="",0,H11)+IF(I11="",0,I11)+IF(J11="",0,J11)+IF(K11="",0,K11)+IF(L11="",0,L11)+IF(M11="",0,M11)+IF(N11="",0,N11)+IF(AN11="",0,AN11)</f>
        <v>29</v>
      </c>
      <c r="D11" s="16">
        <f>'ответы команд'!E11</f>
        <v>3</v>
      </c>
      <c r="E11" s="16">
        <f>'ответы команд'!G11</f>
        <v>11</v>
      </c>
      <c r="F11" s="16">
        <f>'ответы команд'!I11</f>
        <v>3</v>
      </c>
      <c r="G11" s="16">
        <f>'ответы команд'!K11</f>
        <v>3</v>
      </c>
      <c r="H11" s="16">
        <f>'ответы команд'!M11</f>
        <v>3</v>
      </c>
      <c r="I11" s="16">
        <f>'ответы команд'!O11</f>
        <v>0</v>
      </c>
      <c r="J11" s="16">
        <f>'ответы команд'!Q11</f>
        <v>3</v>
      </c>
      <c r="K11" s="16">
        <f>'ответы команд'!S11</f>
        <v>0</v>
      </c>
      <c r="L11" s="16">
        <f>'ответы команд'!U11</f>
        <v>1</v>
      </c>
      <c r="M11" s="16">
        <f>'ответы команд'!W11</f>
        <v>2</v>
      </c>
      <c r="N11" s="16">
        <f>'ответы команд'!Y11</f>
        <v>0</v>
      </c>
      <c r="O11" s="16" t="str">
        <f>'ответы команд'!AA11</f>
        <v/>
      </c>
      <c r="P11" s="16">
        <f>'ответы команд'!AC11</f>
        <v>1</v>
      </c>
      <c r="Q11" s="16" t="str">
        <f>'ответы команд'!AE11</f>
        <v/>
      </c>
      <c r="R11" s="16" t="str">
        <f>'ответы команд'!AG11</f>
        <v/>
      </c>
      <c r="S11" s="16" t="str">
        <f>'ответы команд'!AI11</f>
        <v/>
      </c>
      <c r="T11" s="16">
        <f>'ответы команд'!AK11</f>
        <v>1</v>
      </c>
      <c r="U11" s="16" t="str">
        <f>'ответы команд'!AM11</f>
        <v/>
      </c>
      <c r="V11" s="16" t="str">
        <f>'ответы команд'!AO11</f>
        <v/>
      </c>
      <c r="W11" s="16">
        <f>'ответы команд'!AQ11</f>
        <v>1</v>
      </c>
      <c r="X11" s="16">
        <f>'ответы команд'!AS11</f>
        <v>1</v>
      </c>
      <c r="Y11" s="16">
        <f>'ответы команд'!AU11</f>
        <v>1</v>
      </c>
      <c r="Z11" s="16">
        <f>'ответы команд'!AW11</f>
        <v>1</v>
      </c>
      <c r="AA11" s="16">
        <f>'ответы команд'!AY11</f>
        <v>1</v>
      </c>
      <c r="AB11" s="16" t="str">
        <f>'ответы команд'!BA11</f>
        <v/>
      </c>
      <c r="AC11" s="16" t="str">
        <f>'ответы команд'!BC11</f>
        <v/>
      </c>
      <c r="AD11" s="16" t="str">
        <f>'ответы команд'!BE11</f>
        <v/>
      </c>
      <c r="AE11" s="16">
        <f>'ответы команд'!BG11</f>
        <v>1</v>
      </c>
      <c r="AF11" s="16" t="str">
        <f>'ответы команд'!BI11</f>
        <v/>
      </c>
      <c r="AG11" s="16" t="str">
        <f>'ответы команд'!BK11</f>
        <v/>
      </c>
      <c r="AH11" s="16">
        <f>'ответы команд'!BM11</f>
        <v>1</v>
      </c>
      <c r="AI11" s="16">
        <f>'ответы команд'!BO11</f>
        <v>1</v>
      </c>
      <c r="AJ11" s="16">
        <f>'ответы команд'!BQ11</f>
        <v>1</v>
      </c>
      <c r="AK11" s="16">
        <f>'ответы команд'!BT11</f>
        <v>1</v>
      </c>
      <c r="AL11" s="16">
        <f>'ответы команд'!BW11</f>
        <v>1</v>
      </c>
      <c r="AM11" s="16" t="str">
        <f>'ответы команд'!BZ11</f>
        <v/>
      </c>
      <c r="AN11" s="76">
        <f>'ответы команд'!CB11</f>
        <v>0</v>
      </c>
    </row>
    <row r="12" spans="1:40" s="9" customFormat="1" ht="27.6" customHeight="1" thickTop="1" thickBot="1" x14ac:dyDescent="0.35">
      <c r="A12" s="25">
        <v>8</v>
      </c>
      <c r="B12" s="14" t="s">
        <v>109</v>
      </c>
      <c r="C12" s="15">
        <f>IF(D12="",0,D12)+IF(E12="",0,E12)+IF(F12="",0,F12)+IF(G12="",0,G12)+IF(H12="",0,H12)+IF(I12="",0,I12)+IF(J12="",0,J12)+IF(K12="",0,K12)+IF(L12="",0,L12)+IF(M12="",0,M12)+IF(N12="",0,N12)+IF(AN12="",0,AN12)</f>
        <v>21</v>
      </c>
      <c r="D12" s="16">
        <f>'ответы команд'!E12</f>
        <v>4</v>
      </c>
      <c r="E12" s="16">
        <f>'ответы команд'!G12</f>
        <v>7</v>
      </c>
      <c r="F12" s="16">
        <f>'ответы команд'!I12</f>
        <v>0</v>
      </c>
      <c r="G12" s="16">
        <f>'ответы команд'!K12</f>
        <v>3</v>
      </c>
      <c r="H12" s="16">
        <f>'ответы команд'!M12</f>
        <v>0</v>
      </c>
      <c r="I12" s="16">
        <f>'ответы команд'!O12</f>
        <v>0</v>
      </c>
      <c r="J12" s="16">
        <f>'ответы команд'!Q12</f>
        <v>3</v>
      </c>
      <c r="K12" s="16">
        <f>'ответы команд'!S12</f>
        <v>0</v>
      </c>
      <c r="L12" s="16">
        <f>'ответы команд'!U12</f>
        <v>3</v>
      </c>
      <c r="M12" s="16">
        <f>'ответы команд'!W12</f>
        <v>1</v>
      </c>
      <c r="N12" s="16">
        <f>'ответы команд'!Y12</f>
        <v>0</v>
      </c>
      <c r="O12" s="16" t="str">
        <f>'ответы команд'!AA12</f>
        <v/>
      </c>
      <c r="P12" s="16" t="str">
        <f>'ответы команд'!AC12</f>
        <v/>
      </c>
      <c r="Q12" s="16" t="str">
        <f>'ответы команд'!AE12</f>
        <v/>
      </c>
      <c r="R12" s="16" t="str">
        <f>'ответы команд'!AG12</f>
        <v/>
      </c>
      <c r="S12" s="16" t="str">
        <f>'ответы команд'!AI12</f>
        <v/>
      </c>
      <c r="T12" s="16">
        <f>'ответы команд'!AK12</f>
        <v>1</v>
      </c>
      <c r="U12" s="16" t="str">
        <f>'ответы команд'!AM12</f>
        <v/>
      </c>
      <c r="V12" s="16" t="str">
        <f>'ответы команд'!AO12</f>
        <v/>
      </c>
      <c r="W12" s="16">
        <f>'ответы команд'!AQ12</f>
        <v>0</v>
      </c>
      <c r="X12" s="16">
        <f>'ответы команд'!AS12</f>
        <v>1</v>
      </c>
      <c r="Y12" s="16">
        <f>'ответы команд'!AU12</f>
        <v>1</v>
      </c>
      <c r="Z12" s="16">
        <f>'ответы команд'!AW12</f>
        <v>1</v>
      </c>
      <c r="AA12" s="16" t="str">
        <f>'ответы команд'!AY12</f>
        <v/>
      </c>
      <c r="AB12" s="16" t="str">
        <f>'ответы команд'!BA12</f>
        <v/>
      </c>
      <c r="AC12" s="16" t="str">
        <f>'ответы команд'!BC12</f>
        <v/>
      </c>
      <c r="AD12" s="16" t="str">
        <f>'ответы команд'!BE12</f>
        <v/>
      </c>
      <c r="AE12" s="16">
        <f>'ответы команд'!BG12</f>
        <v>1</v>
      </c>
      <c r="AF12" s="16" t="str">
        <f>'ответы команд'!BI12</f>
        <v/>
      </c>
      <c r="AG12" s="16">
        <f>'ответы команд'!BK12</f>
        <v>1</v>
      </c>
      <c r="AH12" s="16">
        <f>'ответы команд'!BM12</f>
        <v>1</v>
      </c>
      <c r="AI12" s="16" t="str">
        <f>'ответы команд'!BO12</f>
        <v/>
      </c>
      <c r="AJ12" s="16">
        <f>'ответы команд'!BQ12</f>
        <v>0</v>
      </c>
      <c r="AK12" s="16">
        <f>'ответы команд'!BT12</f>
        <v>1</v>
      </c>
      <c r="AL12" s="16" t="str">
        <f>'ответы команд'!BW12</f>
        <v/>
      </c>
      <c r="AM12" s="16" t="str">
        <f>'ответы команд'!BZ12</f>
        <v/>
      </c>
      <c r="AN12" s="76">
        <f>'ответы команд'!CB12</f>
        <v>0</v>
      </c>
    </row>
    <row r="13" spans="1:40" s="9" customFormat="1" ht="27.6" customHeight="1" thickTop="1" thickBot="1" x14ac:dyDescent="0.35">
      <c r="A13" s="26">
        <v>9</v>
      </c>
      <c r="B13" s="17" t="s">
        <v>49</v>
      </c>
      <c r="C13" s="18">
        <f>IF(D13="",0,D13)+IF(E13="",0,E13)+IF(F13="",0,F13)+IF(G13="",0,G13)+IF(H13="",0,H13)+IF(I13="",0,I13)+IF(J13="",0,J13)+IF(K13="",0,K13)+IF(L13="",0,L13)+IF(M13="",0,M13)+IF(N13="",0,N13)+IF(AN13="",0,AN13)</f>
        <v>20</v>
      </c>
      <c r="D13" s="16">
        <f>'ответы команд'!E13</f>
        <v>5</v>
      </c>
      <c r="E13" s="16">
        <f>'ответы команд'!G13</f>
        <v>6</v>
      </c>
      <c r="F13" s="16">
        <f>'ответы команд'!I13</f>
        <v>0</v>
      </c>
      <c r="G13" s="16">
        <f>'ответы команд'!K13</f>
        <v>3</v>
      </c>
      <c r="H13" s="16">
        <f>'ответы команд'!M13</f>
        <v>0</v>
      </c>
      <c r="I13" s="16" t="str">
        <f>'ответы команд'!O13</f>
        <v/>
      </c>
      <c r="J13" s="16">
        <f>'ответы команд'!Q13</f>
        <v>3</v>
      </c>
      <c r="K13" s="16" t="str">
        <f>'ответы команд'!S13</f>
        <v/>
      </c>
      <c r="L13" s="16" t="str">
        <f>'ответы команд'!U13</f>
        <v/>
      </c>
      <c r="M13" s="16">
        <f>'ответы команд'!W13</f>
        <v>3</v>
      </c>
      <c r="N13" s="16" t="str">
        <f>'ответы команд'!Y13</f>
        <v/>
      </c>
      <c r="O13" s="16" t="str">
        <f>'ответы команд'!AA13</f>
        <v/>
      </c>
      <c r="P13" s="16" t="str">
        <f>'ответы команд'!AC13</f>
        <v/>
      </c>
      <c r="Q13" s="16">
        <f>'ответы команд'!AE13</f>
        <v>1</v>
      </c>
      <c r="R13" s="16" t="str">
        <f>'ответы команд'!AG13</f>
        <v/>
      </c>
      <c r="S13" s="16" t="str">
        <f>'ответы команд'!AI13</f>
        <v/>
      </c>
      <c r="T13" s="16">
        <f>'ответы команд'!AK13</f>
        <v>1</v>
      </c>
      <c r="U13" s="16" t="str">
        <f>'ответы команд'!AM13</f>
        <v/>
      </c>
      <c r="V13" s="16" t="str">
        <f>'ответы команд'!AO13</f>
        <v/>
      </c>
      <c r="W13" s="16">
        <f>'ответы команд'!AQ13</f>
        <v>1</v>
      </c>
      <c r="X13" s="16">
        <f>'ответы команд'!AS13</f>
        <v>1</v>
      </c>
      <c r="Y13" s="16" t="str">
        <f>'ответы команд'!AU13</f>
        <v/>
      </c>
      <c r="Z13" s="16">
        <f>'ответы команд'!AW13</f>
        <v>1</v>
      </c>
      <c r="AA13" s="16" t="str">
        <f>'ответы команд'!AY13</f>
        <v/>
      </c>
      <c r="AB13" s="16" t="str">
        <f>'ответы команд'!BA13</f>
        <v/>
      </c>
      <c r="AC13" s="16" t="str">
        <f>'ответы команд'!BC13</f>
        <v/>
      </c>
      <c r="AD13" s="16" t="str">
        <f>'ответы команд'!BE13</f>
        <v/>
      </c>
      <c r="AE13" s="16">
        <f>'ответы команд'!BG13</f>
        <v>1</v>
      </c>
      <c r="AF13" s="16" t="str">
        <f>'ответы команд'!BI13</f>
        <v/>
      </c>
      <c r="AG13" s="16" t="str">
        <f>'ответы команд'!BK13</f>
        <v/>
      </c>
      <c r="AH13" s="16" t="str">
        <f>'ответы команд'!BM13</f>
        <v/>
      </c>
      <c r="AI13" s="16" t="str">
        <f>'ответы команд'!BO13</f>
        <v/>
      </c>
      <c r="AJ13" s="16" t="str">
        <f>'ответы команд'!BQ13</f>
        <v/>
      </c>
      <c r="AK13" s="16">
        <f>'ответы команд'!BT13</f>
        <v>1</v>
      </c>
      <c r="AL13" s="16">
        <f>'ответы команд'!BW13</f>
        <v>1</v>
      </c>
      <c r="AM13" s="16">
        <f>'ответы команд'!BZ13</f>
        <v>1</v>
      </c>
      <c r="AN13" s="76">
        <f>'ответы команд'!CB13</f>
        <v>0</v>
      </c>
    </row>
    <row r="14" spans="1:40" s="9" customFormat="1" ht="27.6" customHeight="1" thickTop="1" thickBot="1" x14ac:dyDescent="0.35">
      <c r="A14" s="26">
        <v>9</v>
      </c>
      <c r="B14" s="17" t="s">
        <v>53</v>
      </c>
      <c r="C14" s="18">
        <f>IF(D14="",0,D14)+IF(E14="",0,E14)+IF(F14="",0,F14)+IF(G14="",0,G14)+IF(H14="",0,H14)+IF(I14="",0,I14)+IF(J14="",0,J14)+IF(K14="",0,K14)+IF(L14="",0,L14)+IF(M14="",0,M14)+IF(N14="",0,N14)+IF(AN14="",0,AN14)</f>
        <v>20</v>
      </c>
      <c r="D14" s="16">
        <f>'ответы команд'!E14</f>
        <v>1</v>
      </c>
      <c r="E14" s="16">
        <f>'ответы команд'!G14</f>
        <v>11</v>
      </c>
      <c r="F14" s="16">
        <f>'ответы команд'!I14</f>
        <v>2</v>
      </c>
      <c r="G14" s="16">
        <f>'ответы команд'!K14</f>
        <v>0</v>
      </c>
      <c r="H14" s="16">
        <f>'ответы команд'!M14</f>
        <v>1</v>
      </c>
      <c r="I14" s="16">
        <f>'ответы команд'!O14</f>
        <v>0</v>
      </c>
      <c r="J14" s="16">
        <f>'ответы команд'!Q14</f>
        <v>1</v>
      </c>
      <c r="K14" s="16">
        <f>'ответы команд'!S14</f>
        <v>2</v>
      </c>
      <c r="L14" s="16">
        <f>'ответы команд'!U14</f>
        <v>1</v>
      </c>
      <c r="M14" s="16">
        <f>'ответы команд'!W14</f>
        <v>1</v>
      </c>
      <c r="N14" s="16">
        <f>'ответы команд'!Y14</f>
        <v>0</v>
      </c>
      <c r="O14" s="16" t="str">
        <f>'ответы команд'!AA14</f>
        <v/>
      </c>
      <c r="P14" s="16" t="str">
        <f>'ответы команд'!AC14</f>
        <v/>
      </c>
      <c r="Q14" s="16" t="str">
        <f>'ответы команд'!AE14</f>
        <v/>
      </c>
      <c r="R14" s="16" t="str">
        <f>'ответы команд'!AG14</f>
        <v/>
      </c>
      <c r="S14" s="16">
        <f>'ответы команд'!AI14</f>
        <v>1</v>
      </c>
      <c r="T14" s="16">
        <f>'ответы команд'!AK14</f>
        <v>1</v>
      </c>
      <c r="U14" s="16" t="str">
        <f>'ответы команд'!AM14</f>
        <v/>
      </c>
      <c r="V14" s="16">
        <f>'ответы команд'!AO14</f>
        <v>1</v>
      </c>
      <c r="W14" s="16">
        <f>'ответы команд'!AQ14</f>
        <v>1</v>
      </c>
      <c r="X14" s="16">
        <f>'ответы команд'!AS14</f>
        <v>1</v>
      </c>
      <c r="Y14" s="16">
        <f>'ответы команд'!AU14</f>
        <v>1</v>
      </c>
      <c r="Z14" s="16">
        <f>'ответы команд'!AW14</f>
        <v>1</v>
      </c>
      <c r="AA14" s="16">
        <f>'ответы команд'!AY14</f>
        <v>1</v>
      </c>
      <c r="AB14" s="16" t="str">
        <f>'ответы команд'!BA14</f>
        <v/>
      </c>
      <c r="AC14" s="16" t="str">
        <f>'ответы команд'!BC14</f>
        <v/>
      </c>
      <c r="AD14" s="16" t="str">
        <f>'ответы команд'!BE14</f>
        <v/>
      </c>
      <c r="AE14" s="16">
        <f>'ответы команд'!BG14</f>
        <v>1</v>
      </c>
      <c r="AF14" s="16">
        <f>'ответы команд'!BI14</f>
        <v>1</v>
      </c>
      <c r="AG14" s="16" t="str">
        <f>'ответы команд'!BK14</f>
        <v/>
      </c>
      <c r="AH14" s="16" t="str">
        <f>'ответы команд'!BM14</f>
        <v/>
      </c>
      <c r="AI14" s="16">
        <f>'ответы команд'!BO14</f>
        <v>1</v>
      </c>
      <c r="AJ14" s="16">
        <f>'ответы команд'!BQ14</f>
        <v>0</v>
      </c>
      <c r="AK14" s="16">
        <f>'ответы команд'!BT14</f>
        <v>1</v>
      </c>
      <c r="AL14" s="16" t="str">
        <f>'ответы команд'!BW14</f>
        <v/>
      </c>
      <c r="AM14" s="16" t="str">
        <f>'ответы команд'!BZ14</f>
        <v/>
      </c>
      <c r="AN14" s="76">
        <f>'ответы команд'!CB14</f>
        <v>0</v>
      </c>
    </row>
    <row r="15" spans="1:40" s="9" customFormat="1" ht="27.6" customHeight="1" thickTop="1" thickBot="1" x14ac:dyDescent="0.35">
      <c r="A15" s="25">
        <v>11</v>
      </c>
      <c r="B15" s="14" t="s">
        <v>63</v>
      </c>
      <c r="C15" s="15">
        <f>IF(D15="",0,D15)+IF(E15="",0,E15)+IF(F15="",0,F15)+IF(G15="",0,G15)+IF(H15="",0,H15)+IF(I15="",0,I15)+IF(J15="",0,J15)+IF(K15="",0,K15)+IF(L15="",0,L15)+IF(M15="",0,M15)+IF(N15="",0,N15)+IF(AN15="",0,AN15)</f>
        <v>19</v>
      </c>
      <c r="D15" s="16">
        <f>'ответы команд'!E15</f>
        <v>3</v>
      </c>
      <c r="E15" s="16">
        <f>'ответы команд'!G15</f>
        <v>11</v>
      </c>
      <c r="F15" s="16" t="str">
        <f>'ответы команд'!I15</f>
        <v/>
      </c>
      <c r="G15" s="16" t="str">
        <f>'ответы команд'!K15</f>
        <v/>
      </c>
      <c r="H15" s="16" t="str">
        <f>'ответы команд'!M15</f>
        <v/>
      </c>
      <c r="I15" s="16" t="str">
        <f>'ответы команд'!O15</f>
        <v/>
      </c>
      <c r="J15" s="16">
        <f>'ответы команд'!Q15</f>
        <v>0</v>
      </c>
      <c r="K15" s="16">
        <f>'ответы команд'!S15</f>
        <v>0</v>
      </c>
      <c r="L15" s="16">
        <f>'ответы команд'!U15</f>
        <v>3</v>
      </c>
      <c r="M15" s="16">
        <f>'ответы команд'!W15</f>
        <v>2</v>
      </c>
      <c r="N15" s="16">
        <f>'ответы команд'!Y15</f>
        <v>0</v>
      </c>
      <c r="O15" s="16" t="str">
        <f>'ответы команд'!AA15</f>
        <v/>
      </c>
      <c r="P15" s="16">
        <f>'ответы команд'!AC15</f>
        <v>1</v>
      </c>
      <c r="Q15" s="16">
        <f>'ответы команд'!AE15</f>
        <v>1</v>
      </c>
      <c r="R15" s="16" t="str">
        <f>'ответы команд'!AG15</f>
        <v/>
      </c>
      <c r="S15" s="16" t="str">
        <f>'ответы команд'!AI15</f>
        <v/>
      </c>
      <c r="T15" s="16">
        <f>'ответы команд'!AK15</f>
        <v>1</v>
      </c>
      <c r="U15" s="16" t="str">
        <f>'ответы команд'!AM15</f>
        <v/>
      </c>
      <c r="V15" s="16">
        <f>'ответы команд'!AO15</f>
        <v>1</v>
      </c>
      <c r="W15" s="16" t="str">
        <f>'ответы команд'!AQ15</f>
        <v/>
      </c>
      <c r="X15" s="16">
        <f>'ответы команд'!AS15</f>
        <v>1</v>
      </c>
      <c r="Y15" s="16">
        <f>'ответы команд'!AU15</f>
        <v>1</v>
      </c>
      <c r="Z15" s="16">
        <f>'ответы команд'!AW15</f>
        <v>1</v>
      </c>
      <c r="AA15" s="16" t="str">
        <f>'ответы команд'!AY15</f>
        <v/>
      </c>
      <c r="AB15" s="16">
        <f>'ответы команд'!BA15</f>
        <v>0</v>
      </c>
      <c r="AC15" s="16" t="str">
        <f>'ответы команд'!BC15</f>
        <v/>
      </c>
      <c r="AD15" s="16" t="str">
        <f>'ответы команд'!BE15</f>
        <v/>
      </c>
      <c r="AE15" s="16">
        <f>'ответы команд'!BG15</f>
        <v>1</v>
      </c>
      <c r="AF15" s="16">
        <f>'ответы команд'!BI15</f>
        <v>0</v>
      </c>
      <c r="AG15" s="16">
        <f>'ответы команд'!BK15</f>
        <v>0</v>
      </c>
      <c r="AH15" s="16">
        <f>'ответы команд'!BM15</f>
        <v>1</v>
      </c>
      <c r="AI15" s="16">
        <f>'ответы команд'!BO15</f>
        <v>1</v>
      </c>
      <c r="AJ15" s="16">
        <f>'ответы команд'!BQ15</f>
        <v>1</v>
      </c>
      <c r="AK15" s="16">
        <f>'ответы команд'!BT15</f>
        <v>1</v>
      </c>
      <c r="AL15" s="16">
        <f>'ответы команд'!BW15</f>
        <v>1</v>
      </c>
      <c r="AM15" s="16" t="str">
        <f>'ответы команд'!BZ15</f>
        <v/>
      </c>
      <c r="AN15" s="76">
        <f>'ответы команд'!CB15</f>
        <v>0</v>
      </c>
    </row>
    <row r="16" spans="1:40" s="9" customFormat="1" ht="27.6" customHeight="1" thickTop="1" thickBot="1" x14ac:dyDescent="0.35">
      <c r="A16" s="26">
        <v>12</v>
      </c>
      <c r="B16" s="17" t="s">
        <v>55</v>
      </c>
      <c r="C16" s="18">
        <f>IF(D16="",0,D16)+IF(E16="",0,E16)+IF(F16="",0,F16)+IF(G16="",0,G16)+IF(H16="",0,H16)+IF(I16="",0,I16)+IF(J16="",0,J16)+IF(K16="",0,K16)+IF(L16="",0,L16)+IF(M16="",0,M16)+IF(N16="",0,N16)+IF(AN16="",0,AN16)</f>
        <v>16</v>
      </c>
      <c r="D16" s="16">
        <f>'ответы команд'!E16</f>
        <v>0</v>
      </c>
      <c r="E16" s="16">
        <f>'ответы команд'!G16</f>
        <v>10</v>
      </c>
      <c r="F16" s="16">
        <f>'ответы команд'!I16</f>
        <v>0</v>
      </c>
      <c r="G16" s="16">
        <f>'ответы команд'!K16</f>
        <v>0</v>
      </c>
      <c r="H16" s="16">
        <f>'ответы команд'!M16</f>
        <v>0</v>
      </c>
      <c r="I16" s="16">
        <f>'ответы команд'!O16</f>
        <v>0</v>
      </c>
      <c r="J16" s="16">
        <f>'ответы команд'!Q16</f>
        <v>0</v>
      </c>
      <c r="K16" s="16">
        <f>'ответы команд'!S16</f>
        <v>0</v>
      </c>
      <c r="L16" s="16">
        <f>'ответы команд'!U16</f>
        <v>3</v>
      </c>
      <c r="M16" s="16">
        <f>'ответы команд'!W16</f>
        <v>3</v>
      </c>
      <c r="N16" s="16">
        <f>'ответы команд'!Y16</f>
        <v>0</v>
      </c>
      <c r="O16" s="16" t="str">
        <f>'ответы команд'!AA16</f>
        <v/>
      </c>
      <c r="P16" s="16">
        <f>'ответы команд'!AC16</f>
        <v>0</v>
      </c>
      <c r="Q16" s="16" t="str">
        <f>'ответы команд'!AE16</f>
        <v/>
      </c>
      <c r="R16" s="16" t="str">
        <f>'ответы команд'!AG16</f>
        <v/>
      </c>
      <c r="S16" s="16" t="str">
        <f>'ответы команд'!AI16</f>
        <v/>
      </c>
      <c r="T16" s="16">
        <f>'ответы команд'!AK16</f>
        <v>1</v>
      </c>
      <c r="U16" s="16" t="str">
        <f>'ответы команд'!AM16</f>
        <v/>
      </c>
      <c r="V16" s="16">
        <f>'ответы команд'!AO16</f>
        <v>1</v>
      </c>
      <c r="W16" s="16">
        <f>'ответы команд'!AQ16</f>
        <v>1</v>
      </c>
      <c r="X16" s="16">
        <f>'ответы команд'!AS16</f>
        <v>1</v>
      </c>
      <c r="Y16" s="16">
        <f>'ответы команд'!AU16</f>
        <v>1</v>
      </c>
      <c r="Z16" s="16">
        <f>'ответы команд'!AW16</f>
        <v>1</v>
      </c>
      <c r="AA16" s="16" t="str">
        <f>'ответы команд'!AY16</f>
        <v/>
      </c>
      <c r="AB16" s="16" t="str">
        <f>'ответы команд'!BA16</f>
        <v/>
      </c>
      <c r="AC16" s="16" t="str">
        <f>'ответы команд'!BC16</f>
        <v/>
      </c>
      <c r="AD16" s="16" t="str">
        <f>'ответы команд'!BE16</f>
        <v/>
      </c>
      <c r="AE16" s="16">
        <f>'ответы команд'!BG16</f>
        <v>1</v>
      </c>
      <c r="AF16" s="16">
        <f>'ответы команд'!BI16</f>
        <v>1</v>
      </c>
      <c r="AG16" s="16" t="str">
        <f>'ответы команд'!BK16</f>
        <v/>
      </c>
      <c r="AH16" s="16">
        <f>'ответы команд'!BM16</f>
        <v>1</v>
      </c>
      <c r="AI16" s="16" t="str">
        <f>'ответы команд'!BO16</f>
        <v/>
      </c>
      <c r="AJ16" s="16">
        <f>'ответы команд'!BQ16</f>
        <v>1</v>
      </c>
      <c r="AK16" s="16">
        <f>'ответы команд'!BT16</f>
        <v>1</v>
      </c>
      <c r="AL16" s="16">
        <f>'ответы команд'!BW16</f>
        <v>1</v>
      </c>
      <c r="AM16" s="16">
        <f>'ответы команд'!BZ16</f>
        <v>1</v>
      </c>
      <c r="AN16" s="76">
        <f>'ответы команд'!CB16</f>
        <v>0</v>
      </c>
    </row>
    <row r="17" spans="1:40" s="9" customFormat="1" ht="27.6" customHeight="1" thickTop="1" thickBot="1" x14ac:dyDescent="0.35">
      <c r="A17" s="25">
        <v>12</v>
      </c>
      <c r="B17" s="14" t="s">
        <v>155</v>
      </c>
      <c r="C17" s="15">
        <f>IF(D17="",0,D17)+IF(E17="",0,E17)+IF(F17="",0,F17)+IF(G17="",0,G17)+IF(H17="",0,H17)+IF(I17="",0,I17)+IF(J17="",0,J17)+IF(K17="",0,K17)+IF(L17="",0,L17)+IF(M17="",0,M17)+IF(N17="",0,N17)+IF(AN17="",0,AN17)</f>
        <v>16</v>
      </c>
      <c r="D17" s="16">
        <f>'ответы команд'!E17</f>
        <v>1</v>
      </c>
      <c r="E17" s="16">
        <f>'ответы команд'!G17</f>
        <v>11</v>
      </c>
      <c r="F17" s="16">
        <f>'ответы команд'!I17</f>
        <v>0</v>
      </c>
      <c r="G17" s="16">
        <f>'ответы команд'!K17</f>
        <v>0</v>
      </c>
      <c r="H17" s="16">
        <f>'ответы команд'!M17</f>
        <v>0</v>
      </c>
      <c r="I17" s="16">
        <f>'ответы команд'!O17</f>
        <v>0</v>
      </c>
      <c r="J17" s="16">
        <f>'ответы команд'!Q17</f>
        <v>1</v>
      </c>
      <c r="K17" s="16">
        <f>'ответы команд'!S17</f>
        <v>0</v>
      </c>
      <c r="L17" s="16">
        <f>'ответы команд'!U17</f>
        <v>0</v>
      </c>
      <c r="M17" s="16">
        <f>'ответы команд'!W17</f>
        <v>3</v>
      </c>
      <c r="N17" s="16">
        <f>'ответы команд'!Y17</f>
        <v>0</v>
      </c>
      <c r="O17" s="16" t="str">
        <f>'ответы команд'!AA17</f>
        <v/>
      </c>
      <c r="P17" s="16" t="str">
        <f>'ответы команд'!AC17</f>
        <v/>
      </c>
      <c r="Q17" s="16" t="str">
        <f>'ответы команд'!AE17</f>
        <v/>
      </c>
      <c r="R17" s="16">
        <f>'ответы команд'!AG17</f>
        <v>1</v>
      </c>
      <c r="S17" s="16" t="str">
        <f>'ответы команд'!AI17</f>
        <v/>
      </c>
      <c r="T17" s="16">
        <f>'ответы команд'!AK17</f>
        <v>1</v>
      </c>
      <c r="U17" s="16" t="str">
        <f>'ответы команд'!AM17</f>
        <v/>
      </c>
      <c r="V17" s="16" t="str">
        <f>'ответы команд'!AO17</f>
        <v/>
      </c>
      <c r="W17" s="16">
        <f>'ответы команд'!AQ17</f>
        <v>1</v>
      </c>
      <c r="X17" s="16">
        <f>'ответы команд'!AS17</f>
        <v>1</v>
      </c>
      <c r="Y17" s="16">
        <f>'ответы команд'!AU17</f>
        <v>1</v>
      </c>
      <c r="Z17" s="16">
        <f>'ответы команд'!AW17</f>
        <v>1</v>
      </c>
      <c r="AA17" s="16" t="str">
        <f>'ответы команд'!AY17</f>
        <v/>
      </c>
      <c r="AB17" s="16" t="str">
        <f>'ответы команд'!BA17</f>
        <v/>
      </c>
      <c r="AC17" s="16" t="str">
        <f>'ответы команд'!BC17</f>
        <v/>
      </c>
      <c r="AD17" s="16">
        <f>'ответы команд'!BE17</f>
        <v>1</v>
      </c>
      <c r="AE17" s="16">
        <f>'ответы команд'!BG17</f>
        <v>1</v>
      </c>
      <c r="AF17" s="16">
        <f>'ответы команд'!BI17</f>
        <v>1</v>
      </c>
      <c r="AG17" s="16" t="str">
        <f>'ответы команд'!BK17</f>
        <v/>
      </c>
      <c r="AH17" s="16">
        <f>'ответы команд'!BM17</f>
        <v>1</v>
      </c>
      <c r="AI17" s="16" t="str">
        <f>'ответы команд'!BO17</f>
        <v/>
      </c>
      <c r="AJ17" s="16">
        <f>'ответы команд'!BQ17</f>
        <v>1</v>
      </c>
      <c r="AK17" s="16">
        <f>'ответы команд'!BT17</f>
        <v>1</v>
      </c>
      <c r="AL17" s="16">
        <f>'ответы команд'!BW17</f>
        <v>1</v>
      </c>
      <c r="AM17" s="16">
        <f>'ответы команд'!BZ17</f>
        <v>1</v>
      </c>
      <c r="AN17" s="76">
        <f>'ответы команд'!CB17</f>
        <v>0</v>
      </c>
    </row>
    <row r="18" spans="1:40" s="9" customFormat="1" ht="27.6" customHeight="1" thickTop="1" thickBot="1" x14ac:dyDescent="0.35">
      <c r="A18" s="25">
        <v>14</v>
      </c>
      <c r="B18" s="14" t="s">
        <v>58</v>
      </c>
      <c r="C18" s="15">
        <f>IF(D18="",0,D18)+IF(E18="",0,E18)+IF(F18="",0,F18)+IF(G18="",0,G18)+IF(H18="",0,H18)+IF(I18="",0,I18)+IF(J18="",0,J18)+IF(K18="",0,K18)+IF(L18="",0,L18)+IF(M18="",0,M18)+IF(N18="",0,N18)+IF(AN18="",0,AN18)</f>
        <v>13</v>
      </c>
      <c r="D18" s="16">
        <f>'ответы команд'!E18</f>
        <v>0</v>
      </c>
      <c r="E18" s="16">
        <f>'ответы команд'!G18</f>
        <v>9</v>
      </c>
      <c r="F18" s="16">
        <f>'ответы команд'!I18</f>
        <v>0</v>
      </c>
      <c r="G18" s="16">
        <f>'ответы команд'!K18</f>
        <v>0</v>
      </c>
      <c r="H18" s="16">
        <f>'ответы команд'!M18</f>
        <v>0</v>
      </c>
      <c r="I18" s="16">
        <f>'ответы команд'!O18</f>
        <v>0</v>
      </c>
      <c r="J18" s="16">
        <f>'ответы команд'!Q18</f>
        <v>1</v>
      </c>
      <c r="K18" s="16">
        <f>'ответы команд'!S18</f>
        <v>0</v>
      </c>
      <c r="L18" s="16">
        <f>'ответы команд'!U18</f>
        <v>0</v>
      </c>
      <c r="M18" s="16">
        <f>'ответы команд'!W18</f>
        <v>3</v>
      </c>
      <c r="N18" s="16">
        <f>'ответы команд'!Y18</f>
        <v>0</v>
      </c>
      <c r="O18" s="16" t="str">
        <f>'ответы команд'!AA18</f>
        <v/>
      </c>
      <c r="P18" s="16" t="str">
        <f>'ответы команд'!AC18</f>
        <v/>
      </c>
      <c r="Q18" s="16" t="str">
        <f>'ответы команд'!AE18</f>
        <v/>
      </c>
      <c r="R18" s="16" t="str">
        <f>'ответы команд'!AG18</f>
        <v/>
      </c>
      <c r="S18" s="16" t="str">
        <f>'ответы команд'!AI18</f>
        <v/>
      </c>
      <c r="T18" s="16">
        <f>'ответы команд'!AK18</f>
        <v>1</v>
      </c>
      <c r="U18" s="16" t="str">
        <f>'ответы команд'!AM18</f>
        <v/>
      </c>
      <c r="V18" s="16">
        <f>'ответы команд'!AO18</f>
        <v>1</v>
      </c>
      <c r="W18" s="16">
        <f>'ответы команд'!AQ18</f>
        <v>1</v>
      </c>
      <c r="X18" s="16">
        <f>'ответы команд'!AS18</f>
        <v>1</v>
      </c>
      <c r="Y18" s="16">
        <f>'ответы команд'!AU18</f>
        <v>1</v>
      </c>
      <c r="Z18" s="16">
        <f>'ответы команд'!AW18</f>
        <v>1</v>
      </c>
      <c r="AA18" s="16" t="str">
        <f>'ответы команд'!AY18</f>
        <v/>
      </c>
      <c r="AB18" s="16">
        <f>'ответы команд'!BA18</f>
        <v>1</v>
      </c>
      <c r="AC18" s="16">
        <f>'ответы команд'!BC18</f>
        <v>0</v>
      </c>
      <c r="AD18" s="16" t="str">
        <f>'ответы команд'!BE18</f>
        <v/>
      </c>
      <c r="AE18" s="16">
        <f>'ответы команд'!BG18</f>
        <v>1</v>
      </c>
      <c r="AF18" s="16" t="str">
        <f>'ответы команд'!BI18</f>
        <v/>
      </c>
      <c r="AG18" s="16" t="str">
        <f>'ответы команд'!BK18</f>
        <v/>
      </c>
      <c r="AH18" s="16">
        <f>'ответы команд'!BM18</f>
        <v>1</v>
      </c>
      <c r="AI18" s="16" t="str">
        <f>'ответы команд'!BO18</f>
        <v/>
      </c>
      <c r="AJ18" s="16">
        <f>'ответы команд'!BQ18</f>
        <v>0</v>
      </c>
      <c r="AK18" s="16">
        <f>'ответы команд'!BT18</f>
        <v>1</v>
      </c>
      <c r="AL18" s="16">
        <f>'ответы команд'!BW18</f>
        <v>1</v>
      </c>
      <c r="AM18" s="16">
        <f>'ответы команд'!BZ18</f>
        <v>1</v>
      </c>
      <c r="AN18" s="76">
        <f>'ответы команд'!CB18</f>
        <v>0</v>
      </c>
    </row>
    <row r="19" spans="1:40" s="9" customFormat="1" ht="27.6" customHeight="1" thickTop="1" thickBot="1" x14ac:dyDescent="0.35">
      <c r="A19" s="26">
        <v>15</v>
      </c>
      <c r="B19" s="17" t="s">
        <v>114</v>
      </c>
      <c r="C19" s="18">
        <f>IF(D19="",0,D19)+IF(E19="",0,E19)+IF(F19="",0,F19)+IF(G19="",0,G19)+IF(H19="",0,H19)+IF(I19="",0,I19)+IF(J19="",0,J19)+IF(K19="",0,K19)+IF(L19="",0,L19)+IF(M19="",0,M19)+IF(N19="",0,N19)+IF(AN19="",0,AN19)</f>
        <v>10</v>
      </c>
      <c r="D19" s="16">
        <f>'ответы команд'!E19</f>
        <v>2</v>
      </c>
      <c r="E19" s="16">
        <f>'ответы команд'!G19</f>
        <v>5</v>
      </c>
      <c r="F19" s="16">
        <f>'ответы команд'!I19</f>
        <v>0</v>
      </c>
      <c r="G19" s="16">
        <f>'ответы команд'!K19</f>
        <v>0</v>
      </c>
      <c r="H19" s="16">
        <f>'ответы команд'!M19</f>
        <v>0</v>
      </c>
      <c r="I19" s="16">
        <f>'ответы команд'!O19</f>
        <v>0</v>
      </c>
      <c r="J19" s="16">
        <f>'ответы команд'!Q19</f>
        <v>0</v>
      </c>
      <c r="K19" s="16">
        <f>'ответы команд'!S19</f>
        <v>0</v>
      </c>
      <c r="L19" s="16">
        <f>'ответы команд'!U19</f>
        <v>0</v>
      </c>
      <c r="M19" s="16">
        <f>'ответы команд'!W19</f>
        <v>3</v>
      </c>
      <c r="N19" s="16">
        <f>'ответы команд'!Y19</f>
        <v>0</v>
      </c>
      <c r="O19" s="16" t="str">
        <f>'ответы команд'!AA19</f>
        <v/>
      </c>
      <c r="P19" s="16" t="str">
        <f>'ответы команд'!AC19</f>
        <v/>
      </c>
      <c r="Q19" s="16" t="str">
        <f>'ответы команд'!AE19</f>
        <v/>
      </c>
      <c r="R19" s="16" t="str">
        <f>'ответы команд'!AG19</f>
        <v/>
      </c>
      <c r="S19" s="16" t="str">
        <f>'ответы команд'!AI19</f>
        <v/>
      </c>
      <c r="T19" s="16">
        <f>'ответы команд'!AK19</f>
        <v>1</v>
      </c>
      <c r="U19" s="16" t="str">
        <f>'ответы команд'!AM19</f>
        <v/>
      </c>
      <c r="V19" s="16" t="str">
        <f>'ответы команд'!AO19</f>
        <v/>
      </c>
      <c r="W19" s="16" t="str">
        <f>'ответы команд'!AQ19</f>
        <v/>
      </c>
      <c r="X19" s="16">
        <f>'ответы команд'!AS19</f>
        <v>1</v>
      </c>
      <c r="Y19" s="16">
        <f>'ответы команд'!AU19</f>
        <v>1</v>
      </c>
      <c r="Z19" s="16">
        <f>'ответы команд'!AW19</f>
        <v>1</v>
      </c>
      <c r="AA19" s="16" t="str">
        <f>'ответы команд'!AY19</f>
        <v/>
      </c>
      <c r="AB19" s="16" t="str">
        <f>'ответы команд'!BA19</f>
        <v/>
      </c>
      <c r="AC19" s="16" t="str">
        <f>'ответы команд'!BC19</f>
        <v/>
      </c>
      <c r="AD19" s="16" t="str">
        <f>'ответы команд'!BE19</f>
        <v/>
      </c>
      <c r="AE19" s="16" t="str">
        <f>'ответы команд'!BG19</f>
        <v/>
      </c>
      <c r="AF19" s="16" t="str">
        <f>'ответы команд'!BI19</f>
        <v/>
      </c>
      <c r="AG19" s="16" t="str">
        <f>'ответы команд'!BK19</f>
        <v/>
      </c>
      <c r="AH19" s="16">
        <f>'ответы команд'!BM19</f>
        <v>1</v>
      </c>
      <c r="AI19" s="16" t="str">
        <f>'ответы команд'!BO19</f>
        <v/>
      </c>
      <c r="AJ19" s="16" t="str">
        <f>'ответы команд'!BQ19</f>
        <v/>
      </c>
      <c r="AK19" s="16">
        <f>'ответы команд'!BT19</f>
        <v>1</v>
      </c>
      <c r="AL19" s="16">
        <f>'ответы команд'!BW19</f>
        <v>1</v>
      </c>
      <c r="AM19" s="16">
        <f>'ответы команд'!BZ19</f>
        <v>1</v>
      </c>
      <c r="AN19" s="76">
        <f>'ответы команд'!CB19</f>
        <v>0</v>
      </c>
    </row>
    <row r="20" spans="1:40" s="9" customFormat="1" ht="27.6" customHeight="1" thickTop="1" thickBot="1" x14ac:dyDescent="0.35">
      <c r="A20" s="25">
        <v>16</v>
      </c>
      <c r="B20" s="14" t="s">
        <v>165</v>
      </c>
      <c r="C20" s="15">
        <f>IF(D20="",0,D20)+IF(E20="",0,E20)+IF(F20="",0,F20)+IF(G20="",0,G20)+IF(H20="",0,H20)+IF(I20="",0,I20)+IF(J20="",0,J20)+IF(K20="",0,K20)+IF(L20="",0,L20)+IF(M20="",0,M20)+IF(N20="",0,N20)+IF(AN20="",0,AN20)</f>
        <v>9</v>
      </c>
      <c r="D20" s="16">
        <f>'ответы команд'!E20</f>
        <v>0</v>
      </c>
      <c r="E20" s="16">
        <f>'ответы команд'!G20</f>
        <v>6</v>
      </c>
      <c r="F20" s="16">
        <f>'ответы команд'!I20</f>
        <v>0</v>
      </c>
      <c r="G20" s="16" t="str">
        <f>'ответы команд'!K20</f>
        <v/>
      </c>
      <c r="H20" s="16">
        <f>'ответы команд'!M20</f>
        <v>0</v>
      </c>
      <c r="I20" s="16">
        <f>'ответы команд'!O20</f>
        <v>0</v>
      </c>
      <c r="J20" s="16" t="str">
        <f>'ответы команд'!Q20</f>
        <v/>
      </c>
      <c r="K20" s="16">
        <f>'ответы команд'!S20</f>
        <v>0</v>
      </c>
      <c r="L20" s="16">
        <f>'ответы команд'!U20</f>
        <v>3</v>
      </c>
      <c r="M20" s="16" t="str">
        <f>'ответы команд'!W20</f>
        <v/>
      </c>
      <c r="N20" s="16">
        <f>'ответы команд'!Y20</f>
        <v>0</v>
      </c>
      <c r="O20" s="16" t="str">
        <f>'ответы команд'!AA20</f>
        <v/>
      </c>
      <c r="P20" s="16" t="str">
        <f>'ответы команд'!AC20</f>
        <v/>
      </c>
      <c r="Q20" s="16" t="str">
        <f>'ответы команд'!AE20</f>
        <v/>
      </c>
      <c r="R20" s="16" t="str">
        <f>'ответы команд'!AG20</f>
        <v/>
      </c>
      <c r="S20" s="16" t="str">
        <f>'ответы команд'!AI20</f>
        <v/>
      </c>
      <c r="T20" s="16">
        <f>'ответы команд'!AK20</f>
        <v>1</v>
      </c>
      <c r="U20" s="16" t="str">
        <f>'ответы команд'!AM20</f>
        <v/>
      </c>
      <c r="V20" s="16" t="str">
        <f>'ответы команд'!AO20</f>
        <v/>
      </c>
      <c r="W20" s="16" t="str">
        <f>'ответы команд'!AQ20</f>
        <v/>
      </c>
      <c r="X20" s="16">
        <f>'ответы команд'!AS20</f>
        <v>1</v>
      </c>
      <c r="Y20" s="16">
        <f>'ответы команд'!AU20</f>
        <v>1</v>
      </c>
      <c r="Z20" s="16">
        <f>'ответы команд'!AW20</f>
        <v>1</v>
      </c>
      <c r="AA20" s="16" t="str">
        <f>'ответы команд'!AY20</f>
        <v/>
      </c>
      <c r="AB20" s="16" t="str">
        <f>'ответы команд'!BA20</f>
        <v/>
      </c>
      <c r="AC20" s="16" t="str">
        <f>'ответы команд'!BC20</f>
        <v/>
      </c>
      <c r="AD20" s="16" t="str">
        <f>'ответы команд'!BE20</f>
        <v/>
      </c>
      <c r="AE20" s="16" t="str">
        <f>'ответы команд'!BG20</f>
        <v/>
      </c>
      <c r="AF20" s="16">
        <f>'ответы команд'!BI20</f>
        <v>1</v>
      </c>
      <c r="AG20" s="16" t="str">
        <f>'ответы команд'!BK20</f>
        <v/>
      </c>
      <c r="AH20" s="16" t="str">
        <f>'ответы команд'!BM20</f>
        <v/>
      </c>
      <c r="AI20" s="16" t="str">
        <f>'ответы команд'!BO20</f>
        <v/>
      </c>
      <c r="AJ20" s="16">
        <f>'ответы команд'!BQ20</f>
        <v>1</v>
      </c>
      <c r="AK20" s="16" t="str">
        <f>'ответы команд'!BT20</f>
        <v/>
      </c>
      <c r="AL20" s="16" t="str">
        <f>'ответы команд'!BW20</f>
        <v/>
      </c>
      <c r="AM20" s="16" t="str">
        <f>'ответы команд'!BZ20</f>
        <v/>
      </c>
      <c r="AN20" s="76">
        <f>'ответы команд'!CB20</f>
        <v>0</v>
      </c>
    </row>
    <row r="21" spans="1:40" s="9" customFormat="1" ht="27.6" customHeight="1" thickTop="1" thickBot="1" x14ac:dyDescent="0.35">
      <c r="A21" s="26">
        <v>17</v>
      </c>
      <c r="B21" s="17" t="s">
        <v>118</v>
      </c>
      <c r="C21" s="18">
        <f>IF(D21="",0,D21)+IF(E21="",0,E21)+IF(F21="",0,F21)+IF(G21="",0,G21)+IF(H21="",0,H21)+IF(I21="",0,I21)+IF(J21="",0,J21)+IF(K21="",0,K21)+IF(L21="",0,L21)+IF(M21="",0,M21)+IF(N21="",0,N21)+IF(AN21="",0,AN21)</f>
        <v>8</v>
      </c>
      <c r="D21" s="16">
        <f>'ответы команд'!E21</f>
        <v>3</v>
      </c>
      <c r="E21" s="16">
        <f>'ответы команд'!G21</f>
        <v>5</v>
      </c>
      <c r="F21" s="16">
        <f>'ответы команд'!I21</f>
        <v>0</v>
      </c>
      <c r="G21" s="16">
        <f>'ответы команд'!K21</f>
        <v>0</v>
      </c>
      <c r="H21" s="16">
        <f>'ответы команд'!M21</f>
        <v>0</v>
      </c>
      <c r="I21" s="16">
        <f>'ответы команд'!O21</f>
        <v>0</v>
      </c>
      <c r="J21" s="16">
        <f>'ответы команд'!Q21</f>
        <v>0</v>
      </c>
      <c r="K21" s="16">
        <f>'ответы команд'!S21</f>
        <v>0</v>
      </c>
      <c r="L21" s="16">
        <f>'ответы команд'!U21</f>
        <v>0</v>
      </c>
      <c r="M21" s="16" t="str">
        <f>'ответы команд'!W21</f>
        <v/>
      </c>
      <c r="N21" s="16">
        <f>'ответы команд'!Y21</f>
        <v>0</v>
      </c>
      <c r="O21" s="16" t="str">
        <f>'ответы команд'!AA21</f>
        <v/>
      </c>
      <c r="P21" s="16" t="str">
        <f>'ответы команд'!AC21</f>
        <v/>
      </c>
      <c r="Q21" s="16" t="str">
        <f>'ответы команд'!AE21</f>
        <v/>
      </c>
      <c r="R21" s="16" t="str">
        <f>'ответы команд'!AG21</f>
        <v/>
      </c>
      <c r="S21" s="16">
        <f>'ответы команд'!AI21</f>
        <v>1</v>
      </c>
      <c r="T21" s="16">
        <f>'ответы команд'!AK21</f>
        <v>1</v>
      </c>
      <c r="U21" s="16" t="str">
        <f>'ответы команд'!AM21</f>
        <v/>
      </c>
      <c r="V21" s="16" t="str">
        <f>'ответы команд'!AO21</f>
        <v/>
      </c>
      <c r="W21" s="16" t="str">
        <f>'ответы команд'!AQ21</f>
        <v/>
      </c>
      <c r="X21" s="16">
        <f>'ответы команд'!AS21</f>
        <v>1</v>
      </c>
      <c r="Y21" s="16" t="str">
        <f>'ответы команд'!AU21</f>
        <v/>
      </c>
      <c r="Z21" s="16">
        <f>'ответы команд'!AW21</f>
        <v>1</v>
      </c>
      <c r="AA21" s="16" t="str">
        <f>'ответы команд'!AY21</f>
        <v/>
      </c>
      <c r="AB21" s="16" t="str">
        <f>'ответы команд'!BA21</f>
        <v/>
      </c>
      <c r="AC21" s="16" t="str">
        <f>'ответы команд'!BC21</f>
        <v/>
      </c>
      <c r="AD21" s="16" t="str">
        <f>'ответы команд'!BE21</f>
        <v/>
      </c>
      <c r="AE21" s="16" t="str">
        <f>'ответы команд'!BG21</f>
        <v/>
      </c>
      <c r="AF21" s="16">
        <f>'ответы команд'!BI21</f>
        <v>1</v>
      </c>
      <c r="AG21" s="16" t="str">
        <f>'ответы команд'!BK21</f>
        <v/>
      </c>
      <c r="AH21" s="16" t="str">
        <f>'ответы команд'!BM21</f>
        <v/>
      </c>
      <c r="AI21" s="16" t="str">
        <f>'ответы команд'!BO21</f>
        <v/>
      </c>
      <c r="AJ21" s="16" t="str">
        <f>'ответы команд'!BQ21</f>
        <v/>
      </c>
      <c r="AK21" s="16" t="str">
        <f>'ответы команд'!BT21</f>
        <v/>
      </c>
      <c r="AL21" s="16" t="str">
        <f>'ответы команд'!BW21</f>
        <v/>
      </c>
      <c r="AM21" s="16" t="str">
        <f>'ответы команд'!BZ21</f>
        <v/>
      </c>
      <c r="AN21" s="76">
        <f>'ответы команд'!CB21</f>
        <v>0</v>
      </c>
    </row>
    <row r="22" spans="1:40" s="9" customFormat="1" ht="27.6" customHeight="1" thickTop="1" thickBot="1" x14ac:dyDescent="0.35">
      <c r="A22" s="26">
        <v>18</v>
      </c>
      <c r="B22" s="17" t="s">
        <v>183</v>
      </c>
      <c r="C22" s="18">
        <f>IF(D22="",0,D22)+IF(E22="",0,E22)+IF(F22="",0,F22)+IF(G22="",0,G22)+IF(H22="",0,H22)+IF(I22="",0,I22)+IF(J22="",0,J22)+IF(K22="",0,K22)+IF(L22="",0,L22)+IF(M22="",0,M22)+IF(N22="",0,N22)+IF(AN22="",0,AN22)</f>
        <v>6</v>
      </c>
      <c r="D22" s="16">
        <f>'ответы команд'!E22</f>
        <v>5</v>
      </c>
      <c r="E22" s="16">
        <f>'ответы команд'!G22</f>
        <v>2</v>
      </c>
      <c r="F22" s="16">
        <f>'ответы команд'!I22</f>
        <v>0</v>
      </c>
      <c r="G22" s="16">
        <f>'ответы команд'!K22</f>
        <v>0</v>
      </c>
      <c r="H22" s="16">
        <f>'ответы команд'!M22</f>
        <v>0</v>
      </c>
      <c r="I22" s="16">
        <f>'ответы команд'!O22</f>
        <v>0</v>
      </c>
      <c r="J22" s="16">
        <f>'ответы команд'!Q22</f>
        <v>0</v>
      </c>
      <c r="K22" s="16">
        <f>'ответы команд'!S22</f>
        <v>0</v>
      </c>
      <c r="L22" s="16">
        <f>'ответы команд'!U22</f>
        <v>0</v>
      </c>
      <c r="M22" s="16" t="str">
        <f>'ответы команд'!W22</f>
        <v/>
      </c>
      <c r="N22" s="16">
        <f>'ответы команд'!Y22</f>
        <v>0</v>
      </c>
      <c r="O22" s="16" t="str">
        <f>'ответы команд'!AA22</f>
        <v/>
      </c>
      <c r="P22" s="16" t="str">
        <f>'ответы команд'!AC22</f>
        <v/>
      </c>
      <c r="Q22" s="16" t="str">
        <f>'ответы команд'!AE22</f>
        <v/>
      </c>
      <c r="R22" s="16" t="str">
        <f>'ответы команд'!AG22</f>
        <v/>
      </c>
      <c r="S22" s="16" t="str">
        <f>'ответы команд'!AI22</f>
        <v/>
      </c>
      <c r="T22" s="16">
        <f>'ответы команд'!AK22</f>
        <v>1</v>
      </c>
      <c r="U22" s="16" t="str">
        <f>'ответы команд'!AM22</f>
        <v/>
      </c>
      <c r="V22" s="16" t="str">
        <f>'ответы команд'!AO22</f>
        <v/>
      </c>
      <c r="W22" s="16" t="str">
        <f>'ответы команд'!AQ22</f>
        <v/>
      </c>
      <c r="X22" s="16" t="str">
        <f>'ответы команд'!AS22</f>
        <v/>
      </c>
      <c r="Y22" s="16" t="str">
        <f>'ответы команд'!AU22</f>
        <v/>
      </c>
      <c r="Z22" s="16">
        <f>'ответы команд'!AW22</f>
        <v>1</v>
      </c>
      <c r="AA22" s="16" t="str">
        <f>'ответы команд'!AY22</f>
        <v/>
      </c>
      <c r="AB22" s="16" t="str">
        <f>'ответы команд'!BA22</f>
        <v/>
      </c>
      <c r="AC22" s="16" t="str">
        <f>'ответы команд'!BC22</f>
        <v/>
      </c>
      <c r="AD22" s="16" t="str">
        <f>'ответы команд'!BE22</f>
        <v/>
      </c>
      <c r="AE22" s="16" t="str">
        <f>'ответы команд'!BG22</f>
        <v/>
      </c>
      <c r="AF22" s="16" t="str">
        <f>'ответы команд'!BI22</f>
        <v/>
      </c>
      <c r="AG22" s="16" t="str">
        <f>'ответы команд'!BK22</f>
        <v/>
      </c>
      <c r="AH22" s="16" t="str">
        <f>'ответы команд'!BM22</f>
        <v/>
      </c>
      <c r="AI22" s="16" t="str">
        <f>'ответы команд'!BO22</f>
        <v/>
      </c>
      <c r="AJ22" s="16">
        <f>'ответы команд'!BQ22</f>
        <v>0</v>
      </c>
      <c r="AK22" s="16" t="str">
        <f>'ответы команд'!BT22</f>
        <v/>
      </c>
      <c r="AL22" s="16" t="str">
        <f>'ответы команд'!BW22</f>
        <v/>
      </c>
      <c r="AM22" s="16" t="str">
        <f>'ответы команд'!BZ22</f>
        <v/>
      </c>
      <c r="AN22" s="76">
        <f>'ответы команд'!CB22</f>
        <v>-1</v>
      </c>
    </row>
    <row r="23" spans="1:40" s="9" customFormat="1" ht="27.6" customHeight="1" thickTop="1" thickBot="1" x14ac:dyDescent="0.35">
      <c r="A23" s="25">
        <v>18</v>
      </c>
      <c r="B23" s="14" t="s">
        <v>66</v>
      </c>
      <c r="C23" s="15">
        <f>IF(D23="",0,D23)+IF(E23="",0,E23)+IF(F23="",0,F23)+IF(G23="",0,G23)+IF(H23="",0,H23)+IF(I23="",0,I23)+IF(J23="",0,J23)+IF(K23="",0,K23)+IF(L23="",0,L23)+IF(M23="",0,M23)+IF(N23="",0,N23)+IF(AN23="",0,AN23)</f>
        <v>6</v>
      </c>
      <c r="D23" s="16">
        <f>'ответы команд'!E23</f>
        <v>2</v>
      </c>
      <c r="E23" s="16">
        <f>'ответы команд'!G23</f>
        <v>4</v>
      </c>
      <c r="F23" s="16">
        <f>'ответы команд'!I23</f>
        <v>0</v>
      </c>
      <c r="G23" s="16">
        <f>'ответы команд'!K23</f>
        <v>0</v>
      </c>
      <c r="H23" s="16">
        <f>'ответы команд'!M23</f>
        <v>0</v>
      </c>
      <c r="I23" s="16">
        <f>'ответы команд'!O23</f>
        <v>0</v>
      </c>
      <c r="J23" s="16">
        <f>'ответы команд'!Q23</f>
        <v>0</v>
      </c>
      <c r="K23" s="16">
        <f>'ответы команд'!S23</f>
        <v>0</v>
      </c>
      <c r="L23" s="16">
        <f>'ответы команд'!U23</f>
        <v>0</v>
      </c>
      <c r="M23" s="16" t="str">
        <f>'ответы команд'!W23</f>
        <v/>
      </c>
      <c r="N23" s="16">
        <f>'ответы команд'!Y23</f>
        <v>0</v>
      </c>
      <c r="O23" s="16" t="str">
        <f>'ответы команд'!AA23</f>
        <v/>
      </c>
      <c r="P23" s="16" t="str">
        <f>'ответы команд'!AC23</f>
        <v/>
      </c>
      <c r="Q23" s="16" t="str">
        <f>'ответы команд'!AE23</f>
        <v/>
      </c>
      <c r="R23" s="16" t="str">
        <f>'ответы команд'!AG23</f>
        <v/>
      </c>
      <c r="S23" s="16" t="str">
        <f>'ответы команд'!AI23</f>
        <v/>
      </c>
      <c r="T23" s="16">
        <f>'ответы команд'!AK23</f>
        <v>1</v>
      </c>
      <c r="U23" s="16" t="str">
        <f>'ответы команд'!AM23</f>
        <v/>
      </c>
      <c r="V23" s="16">
        <f>'ответы команд'!AO23</f>
        <v>1</v>
      </c>
      <c r="W23" s="16" t="str">
        <f>'ответы команд'!AQ23</f>
        <v/>
      </c>
      <c r="X23" s="16" t="str">
        <f>'ответы команд'!AS23</f>
        <v/>
      </c>
      <c r="Y23" s="16" t="str">
        <f>'ответы команд'!AU23</f>
        <v/>
      </c>
      <c r="Z23" s="16">
        <f>'ответы команд'!AW23</f>
        <v>1</v>
      </c>
      <c r="AA23" s="16" t="str">
        <f>'ответы команд'!AY23</f>
        <v/>
      </c>
      <c r="AB23" s="16" t="str">
        <f>'ответы команд'!BA23</f>
        <v/>
      </c>
      <c r="AC23" s="16" t="str">
        <f>'ответы команд'!BC23</f>
        <v/>
      </c>
      <c r="AD23" s="16" t="str">
        <f>'ответы команд'!BE23</f>
        <v/>
      </c>
      <c r="AE23" s="16" t="str">
        <f>'ответы команд'!BG23</f>
        <v/>
      </c>
      <c r="AF23" s="16" t="str">
        <f>'ответы команд'!BI23</f>
        <v/>
      </c>
      <c r="AG23" s="16" t="str">
        <f>'ответы команд'!BK23</f>
        <v/>
      </c>
      <c r="AH23" s="16" t="str">
        <f>'ответы команд'!BM23</f>
        <v/>
      </c>
      <c r="AI23" s="16" t="str">
        <f>'ответы команд'!BO23</f>
        <v/>
      </c>
      <c r="AJ23" s="16">
        <f>'ответы команд'!BQ23</f>
        <v>1</v>
      </c>
      <c r="AK23" s="16" t="str">
        <f>'ответы команд'!BT23</f>
        <v/>
      </c>
      <c r="AL23" s="16" t="str">
        <f>'ответы команд'!BW23</f>
        <v/>
      </c>
      <c r="AM23" s="16" t="str">
        <f>'ответы команд'!BZ23</f>
        <v/>
      </c>
      <c r="AN23" s="76">
        <f>'ответы команд'!CB23</f>
        <v>0</v>
      </c>
    </row>
    <row r="24" spans="1:40" s="9" customFormat="1" ht="27.6" customHeight="1" thickTop="1" thickBot="1" x14ac:dyDescent="0.35">
      <c r="A24" s="26">
        <v>20</v>
      </c>
      <c r="B24" s="17" t="s">
        <v>194</v>
      </c>
      <c r="C24" s="18">
        <f>IF(D24="",0,D24)+IF(E24="",0,E24)+IF(F24="",0,F24)+IF(G24="",0,G24)+IF(H24="",0,H24)+IF(I24="",0,I24)+IF(J24="",0,J24)+IF(K24="",0,K24)+IF(L24="",0,L24)+IF(M24="",0,M24)+IF(N24="",0,N24)+IF(AN24="",0,AN24)</f>
        <v>5</v>
      </c>
      <c r="D24" s="16">
        <f>'ответы команд'!E24</f>
        <v>3</v>
      </c>
      <c r="E24" s="16">
        <f>'ответы команд'!G24</f>
        <v>1</v>
      </c>
      <c r="F24" s="16" t="str">
        <f>'ответы команд'!I24</f>
        <v/>
      </c>
      <c r="G24" s="16" t="str">
        <f>'ответы команд'!K24</f>
        <v/>
      </c>
      <c r="H24" s="16">
        <f>'ответы команд'!M24</f>
        <v>1</v>
      </c>
      <c r="I24" s="16" t="str">
        <f>'ответы команд'!O24</f>
        <v/>
      </c>
      <c r="J24" s="16" t="str">
        <f>'ответы команд'!Q24</f>
        <v/>
      </c>
      <c r="K24" s="16" t="str">
        <f>'ответы команд'!S24</f>
        <v/>
      </c>
      <c r="L24" s="16" t="str">
        <f>'ответы команд'!U24</f>
        <v/>
      </c>
      <c r="M24" s="16" t="str">
        <f>'ответы команд'!W24</f>
        <v/>
      </c>
      <c r="N24" s="16" t="str">
        <f>'ответы команд'!Y24</f>
        <v/>
      </c>
      <c r="O24" s="16" t="str">
        <f>'ответы команд'!AA24</f>
        <v/>
      </c>
      <c r="P24" s="16" t="str">
        <f>'ответы команд'!AC24</f>
        <v/>
      </c>
      <c r="Q24" s="16" t="str">
        <f>'ответы команд'!AE24</f>
        <v/>
      </c>
      <c r="R24" s="16" t="str">
        <f>'ответы команд'!AG24</f>
        <v/>
      </c>
      <c r="S24" s="16" t="str">
        <f>'ответы команд'!AI24</f>
        <v/>
      </c>
      <c r="T24" s="16" t="str">
        <f>'ответы команд'!AK24</f>
        <v/>
      </c>
      <c r="U24" s="16" t="str">
        <f>'ответы команд'!AM24</f>
        <v/>
      </c>
      <c r="V24" s="16" t="str">
        <f>'ответы команд'!AO24</f>
        <v/>
      </c>
      <c r="W24" s="16" t="str">
        <f>'ответы команд'!AQ24</f>
        <v/>
      </c>
      <c r="X24" s="16" t="str">
        <f>'ответы команд'!AS24</f>
        <v/>
      </c>
      <c r="Y24" s="16" t="str">
        <f>'ответы команд'!AU24</f>
        <v/>
      </c>
      <c r="Z24" s="16" t="str">
        <f>'ответы команд'!AW24</f>
        <v/>
      </c>
      <c r="AA24" s="16" t="str">
        <f>'ответы команд'!AY24</f>
        <v/>
      </c>
      <c r="AB24" s="16" t="str">
        <f>'ответы команд'!BA24</f>
        <v/>
      </c>
      <c r="AC24" s="16" t="str">
        <f>'ответы команд'!BC24</f>
        <v/>
      </c>
      <c r="AD24" s="16" t="str">
        <f>'ответы команд'!BE24</f>
        <v/>
      </c>
      <c r="AE24" s="16" t="str">
        <f>'ответы команд'!BG24</f>
        <v/>
      </c>
      <c r="AF24" s="16">
        <f>'ответы команд'!BI24</f>
        <v>1</v>
      </c>
      <c r="AG24" s="16" t="str">
        <f>'ответы команд'!BK24</f>
        <v/>
      </c>
      <c r="AH24" s="16" t="str">
        <f>'ответы команд'!BM24</f>
        <v/>
      </c>
      <c r="AI24" s="16" t="str">
        <f>'ответы команд'!BO24</f>
        <v/>
      </c>
      <c r="AJ24" s="16" t="str">
        <f>'ответы команд'!BQ24</f>
        <v/>
      </c>
      <c r="AK24" s="16" t="str">
        <f>'ответы команд'!BT24</f>
        <v/>
      </c>
      <c r="AL24" s="16" t="str">
        <f>'ответы команд'!BW24</f>
        <v/>
      </c>
      <c r="AM24" s="16" t="str">
        <f>'ответы команд'!BZ24</f>
        <v/>
      </c>
      <c r="AN24" s="76">
        <f>'ответы команд'!CB24</f>
        <v>0</v>
      </c>
    </row>
    <row r="25" spans="1:40" s="9" customFormat="1" ht="27.6" customHeight="1" thickTop="1" thickBot="1" x14ac:dyDescent="0.35">
      <c r="A25" s="25">
        <v>21</v>
      </c>
      <c r="B25" s="14" t="s">
        <v>56</v>
      </c>
      <c r="C25" s="15">
        <f>IF(D25="",0,D25)+IF(E25="",0,E25)+IF(F25="",0,F25)+IF(G25="",0,G25)+IF(H25="",0,H25)+IF(I25="",0,I25)+IF(J25="",0,J25)+IF(K25="",0,K25)+IF(L25="",0,L25)+IF(M25="",0,M25)+IF(N25="",0,N25)+IF(AN25="",0,AN25)</f>
        <v>4</v>
      </c>
      <c r="D25" s="16">
        <f>'ответы команд'!E25</f>
        <v>0</v>
      </c>
      <c r="E25" s="16">
        <f>'ответы команд'!G25</f>
        <v>2</v>
      </c>
      <c r="F25" s="16">
        <f>'ответы команд'!I25</f>
        <v>0</v>
      </c>
      <c r="G25" s="16">
        <f>'ответы команд'!K25</f>
        <v>0</v>
      </c>
      <c r="H25" s="16">
        <f>'ответы команд'!M25</f>
        <v>0</v>
      </c>
      <c r="I25" s="16">
        <f>'ответы команд'!O25</f>
        <v>0</v>
      </c>
      <c r="J25" s="16" t="str">
        <f>'ответы команд'!Q25</f>
        <v/>
      </c>
      <c r="K25" s="16">
        <f>'ответы команд'!S25</f>
        <v>0</v>
      </c>
      <c r="L25" s="16">
        <f>'ответы команд'!U25</f>
        <v>0</v>
      </c>
      <c r="M25" s="16">
        <f>'ответы команд'!W25</f>
        <v>2</v>
      </c>
      <c r="N25" s="16" t="str">
        <f>'ответы команд'!Y25</f>
        <v/>
      </c>
      <c r="O25" s="16" t="str">
        <f>'ответы команд'!AA25</f>
        <v/>
      </c>
      <c r="P25" s="16" t="str">
        <f>'ответы команд'!AC25</f>
        <v/>
      </c>
      <c r="Q25" s="16" t="str">
        <f>'ответы команд'!AE25</f>
        <v/>
      </c>
      <c r="R25" s="16" t="str">
        <f>'ответы команд'!AG25</f>
        <v/>
      </c>
      <c r="S25" s="16" t="str">
        <f>'ответы команд'!AI25</f>
        <v/>
      </c>
      <c r="T25" s="16">
        <f>'ответы команд'!AK25</f>
        <v>1</v>
      </c>
      <c r="U25" s="16" t="str">
        <f>'ответы команд'!AM25</f>
        <v/>
      </c>
      <c r="V25" s="16" t="str">
        <f>'ответы команд'!AO25</f>
        <v/>
      </c>
      <c r="W25" s="16" t="str">
        <f>'ответы команд'!AQ25</f>
        <v/>
      </c>
      <c r="X25" s="16">
        <f>'ответы команд'!AS25</f>
        <v>1</v>
      </c>
      <c r="Y25" s="16" t="str">
        <f>'ответы команд'!AU25</f>
        <v/>
      </c>
      <c r="Z25" s="16" t="str">
        <f>'ответы команд'!AW25</f>
        <v/>
      </c>
      <c r="AA25" s="16" t="str">
        <f>'ответы команд'!AY25</f>
        <v/>
      </c>
      <c r="AB25" s="16" t="str">
        <f>'ответы команд'!BA25</f>
        <v/>
      </c>
      <c r="AC25" s="16" t="str">
        <f>'ответы команд'!BC25</f>
        <v/>
      </c>
      <c r="AD25" s="16" t="str">
        <f>'ответы команд'!BE25</f>
        <v/>
      </c>
      <c r="AE25" s="16" t="str">
        <f>'ответы команд'!BG25</f>
        <v/>
      </c>
      <c r="AF25" s="16" t="str">
        <f>'ответы команд'!BI25</f>
        <v/>
      </c>
      <c r="AG25" s="16" t="str">
        <f>'ответы команд'!BK25</f>
        <v/>
      </c>
      <c r="AH25" s="16" t="str">
        <f>'ответы команд'!BM25</f>
        <v/>
      </c>
      <c r="AI25" s="16" t="str">
        <f>'ответы команд'!BO25</f>
        <v/>
      </c>
      <c r="AJ25" s="16" t="str">
        <f>'ответы команд'!BQ25</f>
        <v/>
      </c>
      <c r="AK25" s="16">
        <f>'ответы команд'!BT25</f>
        <v>1</v>
      </c>
      <c r="AL25" s="16">
        <f>'ответы команд'!BW25</f>
        <v>1</v>
      </c>
      <c r="AM25" s="16" t="str">
        <f>'ответы команд'!BZ25</f>
        <v/>
      </c>
      <c r="AN25" s="76">
        <f>'ответы команд'!CB25</f>
        <v>0</v>
      </c>
    </row>
    <row r="26" spans="1:40" s="9" customFormat="1" ht="27.6" customHeight="1" thickTop="1" thickBot="1" x14ac:dyDescent="0.35">
      <c r="A26" s="25">
        <v>22</v>
      </c>
      <c r="B26" s="14" t="s">
        <v>186</v>
      </c>
      <c r="C26" s="15">
        <f>IF(D26="",0,D26)+IF(E26="",0,E26)+IF(F26="",0,F26)+IF(G26="",0,G26)+IF(H26="",0,H26)+IF(I26="",0,I26)+IF(J26="",0,J26)+IF(K26="",0,K26)+IF(L26="",0,L26)+IF(M26="",0,M26)+IF(N26="",0,N26)+IF(AN26="",0,AN26)</f>
        <v>3</v>
      </c>
      <c r="D26" s="16">
        <f>'ответы команд'!E26</f>
        <v>0</v>
      </c>
      <c r="E26" s="16">
        <f>'ответы команд'!G26</f>
        <v>1</v>
      </c>
      <c r="F26" s="16">
        <f>'ответы команд'!I26</f>
        <v>0</v>
      </c>
      <c r="G26" s="16">
        <f>'ответы команд'!K26</f>
        <v>0</v>
      </c>
      <c r="H26" s="16">
        <f>'ответы команд'!M26</f>
        <v>0</v>
      </c>
      <c r="I26" s="16">
        <f>'ответы команд'!O26</f>
        <v>0</v>
      </c>
      <c r="J26" s="16">
        <f>'ответы команд'!Q26</f>
        <v>0</v>
      </c>
      <c r="K26" s="16">
        <f>'ответы команд'!S26</f>
        <v>0</v>
      </c>
      <c r="L26" s="16">
        <f>'ответы команд'!U26</f>
        <v>0</v>
      </c>
      <c r="M26" s="16">
        <f>'ответы команд'!W26</f>
        <v>1</v>
      </c>
      <c r="N26" s="16">
        <f>'ответы команд'!Y26</f>
        <v>0</v>
      </c>
      <c r="O26" s="16" t="str">
        <f>'ответы команд'!AA26</f>
        <v/>
      </c>
      <c r="P26" s="16" t="str">
        <f>'ответы команд'!AC26</f>
        <v/>
      </c>
      <c r="Q26" s="16" t="str">
        <f>'ответы команд'!AE26</f>
        <v/>
      </c>
      <c r="R26" s="16" t="str">
        <f>'ответы команд'!AG26</f>
        <v/>
      </c>
      <c r="S26" s="16" t="str">
        <f>'ответы команд'!AI26</f>
        <v/>
      </c>
      <c r="T26" s="16" t="str">
        <f>'ответы команд'!AK26</f>
        <v/>
      </c>
      <c r="U26" s="16" t="str">
        <f>'ответы команд'!AM26</f>
        <v/>
      </c>
      <c r="V26" s="16" t="str">
        <f>'ответы команд'!AO26</f>
        <v/>
      </c>
      <c r="W26" s="16" t="str">
        <f>'ответы команд'!AQ26</f>
        <v/>
      </c>
      <c r="X26" s="16" t="str">
        <f>'ответы команд'!AS26</f>
        <v/>
      </c>
      <c r="Y26" s="16" t="str">
        <f>'ответы команд'!AU26</f>
        <v/>
      </c>
      <c r="Z26" s="16" t="str">
        <f>'ответы команд'!AW26</f>
        <v/>
      </c>
      <c r="AA26" s="16" t="str">
        <f>'ответы команд'!AY26</f>
        <v/>
      </c>
      <c r="AB26" s="16" t="str">
        <f>'ответы команд'!BA26</f>
        <v/>
      </c>
      <c r="AC26" s="16" t="str">
        <f>'ответы команд'!BC26</f>
        <v/>
      </c>
      <c r="AD26" s="16" t="str">
        <f>'ответы команд'!BE26</f>
        <v/>
      </c>
      <c r="AE26" s="16">
        <f>'ответы команд'!BG26</f>
        <v>1</v>
      </c>
      <c r="AF26" s="16" t="str">
        <f>'ответы команд'!BI26</f>
        <v/>
      </c>
      <c r="AG26" s="16" t="str">
        <f>'ответы команд'!BK26</f>
        <v/>
      </c>
      <c r="AH26" s="16" t="str">
        <f>'ответы команд'!BM26</f>
        <v/>
      </c>
      <c r="AI26" s="16" t="str">
        <f>'ответы команд'!BO26</f>
        <v/>
      </c>
      <c r="AJ26" s="16" t="str">
        <f>'ответы команд'!BQ26</f>
        <v/>
      </c>
      <c r="AK26" s="16" t="str">
        <f>'ответы команд'!BT26</f>
        <v/>
      </c>
      <c r="AL26" s="16" t="str">
        <f>'ответы команд'!BW26</f>
        <v/>
      </c>
      <c r="AM26" s="16">
        <f>'ответы команд'!BZ26</f>
        <v>1</v>
      </c>
      <c r="AN26" s="76">
        <f>'ответы команд'!CB26</f>
        <v>1</v>
      </c>
    </row>
    <row r="27" spans="1:40" s="9" customFormat="1" ht="3" customHeight="1" thickTop="1" thickBot="1" x14ac:dyDescent="0.35">
      <c r="A27" s="25"/>
      <c r="B27" s="14"/>
      <c r="C27" s="15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76"/>
    </row>
    <row r="28" spans="1:40" ht="26.7" customHeight="1" thickTop="1" x14ac:dyDescent="0.3">
      <c r="A28" s="5"/>
      <c r="B28" s="6" t="s">
        <v>16</v>
      </c>
      <c r="C28" s="7"/>
      <c r="D28" s="8">
        <f t="shared" ref="D28:AJ28" si="0">SUM(D5:D27)/D4</f>
        <v>10</v>
      </c>
      <c r="E28" s="8">
        <f t="shared" si="0"/>
        <v>7.6818181818181817</v>
      </c>
      <c r="F28" s="8">
        <f t="shared" si="0"/>
        <v>6.666666666666667</v>
      </c>
      <c r="G28" s="8">
        <f t="shared" si="0"/>
        <v>9</v>
      </c>
      <c r="H28" s="8">
        <f t="shared" si="0"/>
        <v>7</v>
      </c>
      <c r="I28" s="8">
        <f t="shared" si="0"/>
        <v>1.6666666666666667</v>
      </c>
      <c r="J28" s="8">
        <f t="shared" si="0"/>
        <v>10</v>
      </c>
      <c r="K28" s="8">
        <f t="shared" si="0"/>
        <v>4.333333333333333</v>
      </c>
      <c r="L28" s="8">
        <f t="shared" si="0"/>
        <v>10.666666666666666</v>
      </c>
      <c r="M28" s="8">
        <f t="shared" si="0"/>
        <v>13.666666666666666</v>
      </c>
      <c r="N28" s="8">
        <f t="shared" si="0"/>
        <v>0</v>
      </c>
      <c r="O28" s="8">
        <f t="shared" si="0"/>
        <v>1</v>
      </c>
      <c r="P28" s="8">
        <f t="shared" si="0"/>
        <v>5</v>
      </c>
      <c r="Q28" s="8">
        <f t="shared" si="0"/>
        <v>4</v>
      </c>
      <c r="R28" s="8">
        <f t="shared" si="0"/>
        <v>3</v>
      </c>
      <c r="S28" s="8">
        <f t="shared" si="0"/>
        <v>2</v>
      </c>
      <c r="T28" s="8">
        <f t="shared" si="0"/>
        <v>20</v>
      </c>
      <c r="U28" s="8">
        <f t="shared" si="0"/>
        <v>3</v>
      </c>
      <c r="V28" s="8">
        <f t="shared" si="0"/>
        <v>10</v>
      </c>
      <c r="W28" s="8">
        <f t="shared" si="0"/>
        <v>10</v>
      </c>
      <c r="X28" s="8">
        <f t="shared" si="0"/>
        <v>18</v>
      </c>
      <c r="Y28" s="8">
        <f t="shared" si="0"/>
        <v>14</v>
      </c>
      <c r="Z28" s="8">
        <f t="shared" si="0"/>
        <v>19</v>
      </c>
      <c r="AA28" s="8">
        <f t="shared" si="0"/>
        <v>3</v>
      </c>
      <c r="AB28" s="8">
        <f t="shared" si="0"/>
        <v>1</v>
      </c>
      <c r="AC28" s="8">
        <f t="shared" si="0"/>
        <v>1</v>
      </c>
      <c r="AD28" s="8">
        <f t="shared" si="0"/>
        <v>3</v>
      </c>
      <c r="AE28" s="8">
        <f t="shared" si="0"/>
        <v>15</v>
      </c>
      <c r="AF28" s="8">
        <f t="shared" si="0"/>
        <v>9</v>
      </c>
      <c r="AG28" s="8">
        <f t="shared" si="0"/>
        <v>2</v>
      </c>
      <c r="AH28" s="8">
        <f t="shared" si="0"/>
        <v>13</v>
      </c>
      <c r="AI28" s="8">
        <f t="shared" si="0"/>
        <v>3</v>
      </c>
      <c r="AJ28" s="8">
        <f t="shared" si="0"/>
        <v>10</v>
      </c>
      <c r="AK28" s="8">
        <f>SUM(AK5:AK27)/AK4</f>
        <v>16</v>
      </c>
      <c r="AL28" s="8">
        <f>SUM(AL5:AL27)/AL4</f>
        <v>14</v>
      </c>
      <c r="AM28" s="8">
        <f>SUM(AM5:AM27)/AM4</f>
        <v>11</v>
      </c>
      <c r="AN28" s="8"/>
    </row>
    <row r="29" spans="1:40" ht="7.95" customHeight="1" x14ac:dyDescent="0.3">
      <c r="C29" s="2"/>
    </row>
    <row r="30" spans="1:40" x14ac:dyDescent="0.3">
      <c r="C30" s="2"/>
    </row>
  </sheetData>
  <autoFilter ref="A3:N28"/>
  <sortState ref="A5:AN26">
    <sortCondition ref="A5:A26"/>
    <sortCondition ref="B5:B26"/>
  </sortState>
  <phoneticPr fontId="9" type="noConversion"/>
  <conditionalFormatting sqref="D5:L24 D27:L27 AK5:AM24 AK27:AM27 N5:AG27">
    <cfRule type="cellIs" dxfId="24" priority="49" stopIfTrue="1" operator="equal">
      <formula>0</formula>
    </cfRule>
    <cfRule type="expression" dxfId="23" priority="50" stopIfTrue="1">
      <formula>D5=D$4</formula>
    </cfRule>
  </conditionalFormatting>
  <conditionalFormatting sqref="AN5:AN24 AN27">
    <cfRule type="cellIs" dxfId="22" priority="22" operator="greaterThan">
      <formula>0</formula>
    </cfRule>
    <cfRule type="cellIs" dxfId="21" priority="48" stopIfTrue="1" operator="lessThan">
      <formula>0</formula>
    </cfRule>
  </conditionalFormatting>
  <conditionalFormatting sqref="D25:L26 AK25:AM26">
    <cfRule type="cellIs" dxfId="20" priority="20" stopIfTrue="1" operator="equal">
      <formula>0</formula>
    </cfRule>
    <cfRule type="expression" dxfId="19" priority="21" stopIfTrue="1">
      <formula>D25=D$4</formula>
    </cfRule>
  </conditionalFormatting>
  <conditionalFormatting sqref="AN25:AN26">
    <cfRule type="cellIs" dxfId="18" priority="18" operator="greaterThan">
      <formula>0</formula>
    </cfRule>
    <cfRule type="cellIs" dxfId="17" priority="19" stopIfTrue="1" operator="lessThan">
      <formula>0</formula>
    </cfRule>
  </conditionalFormatting>
  <conditionalFormatting sqref="M27 M5:M24">
    <cfRule type="cellIs" dxfId="16" priority="16" stopIfTrue="1" operator="equal">
      <formula>0</formula>
    </cfRule>
    <cfRule type="expression" dxfId="15" priority="17" stopIfTrue="1">
      <formula>M5=M$4</formula>
    </cfRule>
  </conditionalFormatting>
  <conditionalFormatting sqref="M25:M26">
    <cfRule type="cellIs" dxfId="14" priority="14" stopIfTrue="1" operator="equal">
      <formula>0</formula>
    </cfRule>
    <cfRule type="expression" dxfId="13" priority="15" stopIfTrue="1">
      <formula>M25=M$4</formula>
    </cfRule>
  </conditionalFormatting>
  <conditionalFormatting sqref="AH27 AH5:AH24">
    <cfRule type="cellIs" dxfId="12" priority="12" stopIfTrue="1" operator="equal">
      <formula>0</formula>
    </cfRule>
    <cfRule type="expression" dxfId="11" priority="13" stopIfTrue="1">
      <formula>AH5=AH$4</formula>
    </cfRule>
  </conditionalFormatting>
  <conditionalFormatting sqref="AH25:AH26">
    <cfRule type="cellIs" dxfId="10" priority="10" stopIfTrue="1" operator="equal">
      <formula>0</formula>
    </cfRule>
    <cfRule type="expression" dxfId="9" priority="11" stopIfTrue="1">
      <formula>AH25=AH$4</formula>
    </cfRule>
  </conditionalFormatting>
  <conditionalFormatting sqref="AI27 AI5:AI24">
    <cfRule type="cellIs" dxfId="8" priority="8" stopIfTrue="1" operator="equal">
      <formula>0</formula>
    </cfRule>
    <cfRule type="expression" dxfId="7" priority="9" stopIfTrue="1">
      <formula>AI5=AI$4</formula>
    </cfRule>
  </conditionalFormatting>
  <conditionalFormatting sqref="AI25:AI26">
    <cfRule type="cellIs" dxfId="6" priority="6" stopIfTrue="1" operator="equal">
      <formula>0</formula>
    </cfRule>
    <cfRule type="expression" dxfId="5" priority="7" stopIfTrue="1">
      <formula>AI25=AI$4</formula>
    </cfRule>
  </conditionalFormatting>
  <conditionalFormatting sqref="AJ27 AJ5:AJ24">
    <cfRule type="cellIs" dxfId="4" priority="4" stopIfTrue="1" operator="equal">
      <formula>0</formula>
    </cfRule>
    <cfRule type="expression" dxfId="3" priority="5" stopIfTrue="1">
      <formula>AJ5=AJ$4</formula>
    </cfRule>
  </conditionalFormatting>
  <conditionalFormatting sqref="AJ25:AJ26">
    <cfRule type="cellIs" dxfId="2" priority="2" stopIfTrue="1" operator="equal">
      <formula>0</formula>
    </cfRule>
    <cfRule type="expression" dxfId="1" priority="3" stopIfTrue="1">
      <formula>AJ25=AJ$4</formula>
    </cfRule>
  </conditionalFormatting>
  <conditionalFormatting sqref="D5:AM27">
    <cfRule type="containsBlanks" dxfId="0" priority="1" stopIfTrue="1">
      <formula>LEN(TRIM(D5))=0</formula>
    </cfRule>
  </conditionalFormatting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40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4" sqref="A4"/>
    </sheetView>
  </sheetViews>
  <sheetFormatPr defaultRowHeight="14.4" outlineLevelCol="1" x14ac:dyDescent="0.3"/>
  <cols>
    <col min="1" max="1" width="6.33203125" customWidth="1"/>
    <col min="2" max="2" width="34.109375" customWidth="1"/>
    <col min="3" max="3" width="7.6640625" style="3" customWidth="1"/>
    <col min="4" max="4" width="9.33203125" style="1" customWidth="1" outlineLevel="1"/>
    <col min="5" max="5" width="5.6640625" style="2" bestFit="1" customWidth="1"/>
    <col min="6" max="6" width="7.88671875" customWidth="1" outlineLevel="1"/>
    <col min="7" max="7" width="5.6640625" style="2" bestFit="1" customWidth="1"/>
    <col min="8" max="8" width="32.6640625" customWidth="1" outlineLevel="1"/>
    <col min="9" max="9" width="5.6640625" style="2" bestFit="1" customWidth="1"/>
    <col min="10" max="10" width="17.33203125" customWidth="1" outlineLevel="1"/>
    <col min="11" max="11" width="5.6640625" style="2" bestFit="1" customWidth="1"/>
    <col min="12" max="12" width="25.33203125" customWidth="1" outlineLevel="1"/>
    <col min="13" max="13" width="5.6640625" style="2" bestFit="1" customWidth="1"/>
    <col min="14" max="14" width="30.5546875" customWidth="1" outlineLevel="1"/>
    <col min="15" max="15" width="5.6640625" style="2" bestFit="1" customWidth="1"/>
    <col min="16" max="16" width="20.44140625" customWidth="1" outlineLevel="1"/>
    <col min="17" max="17" width="5.6640625" style="2" bestFit="1" customWidth="1"/>
    <col min="18" max="18" width="24.88671875" customWidth="1" outlineLevel="1"/>
    <col min="19" max="19" width="5.6640625" style="2" bestFit="1" customWidth="1"/>
    <col min="20" max="20" width="25.33203125" customWidth="1" outlineLevel="1"/>
    <col min="21" max="21" width="5.6640625" style="2" bestFit="1" customWidth="1"/>
    <col min="22" max="22" width="17.33203125" customWidth="1" outlineLevel="1"/>
    <col min="23" max="23" width="5.6640625" style="2" bestFit="1" customWidth="1"/>
    <col min="24" max="24" width="21.6640625" customWidth="1" outlineLevel="1"/>
    <col min="25" max="25" width="5.6640625" style="2" bestFit="1" customWidth="1"/>
    <col min="26" max="26" width="28.88671875" customWidth="1"/>
    <col min="27" max="27" width="5.6640625" style="2" customWidth="1"/>
    <col min="28" max="28" width="17.6640625" customWidth="1"/>
    <col min="29" max="29" width="5.6640625" style="2" customWidth="1"/>
    <col min="30" max="30" width="18.109375" customWidth="1"/>
    <col min="31" max="31" width="5.6640625" style="2" customWidth="1"/>
    <col min="32" max="32" width="20.44140625" customWidth="1"/>
    <col min="33" max="33" width="5.6640625" style="2" customWidth="1"/>
    <col min="34" max="34" width="15" customWidth="1"/>
    <col min="35" max="35" width="5.6640625" style="2" customWidth="1"/>
    <col min="36" max="36" width="13" customWidth="1"/>
    <col min="37" max="37" width="5.6640625" style="2" customWidth="1"/>
    <col min="38" max="38" width="16.109375" customWidth="1"/>
    <col min="39" max="39" width="5.6640625" style="2" customWidth="1"/>
    <col min="40" max="40" width="19" customWidth="1"/>
    <col min="41" max="41" width="5.6640625" style="2" customWidth="1"/>
    <col min="42" max="42" width="20" customWidth="1"/>
    <col min="43" max="43" width="5.6640625" style="2" customWidth="1"/>
    <col min="44" max="44" width="20" customWidth="1"/>
    <col min="45" max="45" width="5.6640625" style="2" customWidth="1"/>
    <col min="46" max="46" width="13.88671875" customWidth="1"/>
    <col min="47" max="47" width="5.6640625" style="2" customWidth="1"/>
    <col min="48" max="48" width="16" customWidth="1"/>
    <col min="49" max="49" width="5.6640625" style="2" customWidth="1"/>
    <col min="50" max="50" width="18" customWidth="1"/>
    <col min="51" max="51" width="5.6640625" style="2" customWidth="1"/>
    <col min="52" max="52" width="15.33203125" customWidth="1"/>
    <col min="53" max="53" width="5.6640625" style="2" customWidth="1"/>
    <col min="54" max="54" width="21.5546875" customWidth="1"/>
    <col min="55" max="55" width="5.6640625" style="2" customWidth="1"/>
    <col min="56" max="56" width="17" customWidth="1"/>
    <col min="57" max="57" width="5.6640625" style="2" customWidth="1"/>
    <col min="58" max="58" width="20.109375" customWidth="1"/>
    <col min="59" max="59" width="5.6640625" style="2" customWidth="1"/>
    <col min="60" max="60" width="20.33203125" customWidth="1"/>
    <col min="61" max="61" width="5.6640625" style="2" customWidth="1"/>
    <col min="62" max="62" width="16.6640625" customWidth="1"/>
    <col min="63" max="63" width="5.6640625" style="2" customWidth="1"/>
    <col min="64" max="64" width="15.5546875" customWidth="1"/>
    <col min="65" max="65" width="5.6640625" style="2" customWidth="1"/>
    <col min="66" max="66" width="15.6640625" customWidth="1"/>
    <col min="67" max="67" width="5.6640625" style="2" customWidth="1"/>
    <col min="68" max="68" width="14.21875" customWidth="1"/>
    <col min="69" max="69" width="5.6640625" style="2" customWidth="1"/>
    <col min="70" max="70" width="20" customWidth="1"/>
    <col min="71" max="71" width="5" customWidth="1"/>
    <col min="72" max="72" width="5.6640625" style="2" customWidth="1"/>
    <col min="73" max="73" width="20" customWidth="1"/>
    <col min="74" max="74" width="5" customWidth="1"/>
    <col min="75" max="75" width="5.6640625" style="2" customWidth="1"/>
    <col min="76" max="76" width="20" customWidth="1"/>
    <col min="77" max="77" width="5" customWidth="1"/>
    <col min="78" max="79" width="5.6640625" style="2" customWidth="1"/>
    <col min="80" max="80" width="6" customWidth="1"/>
    <col min="81" max="81" width="15.5546875" customWidth="1"/>
  </cols>
  <sheetData>
    <row r="1" spans="1:81" ht="18" x14ac:dyDescent="0.35">
      <c r="B1" s="4" t="s">
        <v>152</v>
      </c>
    </row>
    <row r="2" spans="1:81" ht="18" x14ac:dyDescent="0.35">
      <c r="B2" s="4"/>
    </row>
    <row r="3" spans="1:81" ht="36" x14ac:dyDescent="0.3">
      <c r="A3" s="88" t="s">
        <v>3</v>
      </c>
      <c r="B3" s="88" t="s">
        <v>4</v>
      </c>
      <c r="C3" s="99" t="s">
        <v>0</v>
      </c>
      <c r="D3" s="22" t="s">
        <v>202</v>
      </c>
      <c r="E3" s="10" t="s">
        <v>5</v>
      </c>
      <c r="F3" s="22" t="s">
        <v>203</v>
      </c>
      <c r="G3" s="10" t="s">
        <v>6</v>
      </c>
      <c r="H3" s="22" t="s">
        <v>242</v>
      </c>
      <c r="I3" s="10" t="s">
        <v>7</v>
      </c>
      <c r="J3" s="22" t="s">
        <v>243</v>
      </c>
      <c r="K3" s="10" t="s">
        <v>8</v>
      </c>
      <c r="L3" s="22" t="s">
        <v>245</v>
      </c>
      <c r="M3" s="10" t="s">
        <v>9</v>
      </c>
      <c r="N3" s="22" t="s">
        <v>246</v>
      </c>
      <c r="O3" s="10" t="s">
        <v>10</v>
      </c>
      <c r="P3" s="22" t="s">
        <v>247</v>
      </c>
      <c r="Q3" s="10" t="s">
        <v>11</v>
      </c>
      <c r="R3" s="22" t="s">
        <v>249</v>
      </c>
      <c r="S3" s="10" t="s">
        <v>12</v>
      </c>
      <c r="T3" s="22" t="s">
        <v>250</v>
      </c>
      <c r="U3" s="10" t="s">
        <v>13</v>
      </c>
      <c r="V3" s="22" t="s">
        <v>201</v>
      </c>
      <c r="W3" s="10" t="s">
        <v>14</v>
      </c>
      <c r="X3" s="22" t="s">
        <v>254</v>
      </c>
      <c r="Y3" s="10" t="s">
        <v>256</v>
      </c>
      <c r="Z3" s="22" t="s">
        <v>219</v>
      </c>
      <c r="AA3" s="10" t="s">
        <v>94</v>
      </c>
      <c r="AB3" s="22" t="s">
        <v>220</v>
      </c>
      <c r="AC3" s="10" t="s">
        <v>96</v>
      </c>
      <c r="AD3" s="22" t="s">
        <v>221</v>
      </c>
      <c r="AE3" s="10" t="s">
        <v>98</v>
      </c>
      <c r="AF3" s="22" t="s">
        <v>222</v>
      </c>
      <c r="AG3" s="10" t="s">
        <v>204</v>
      </c>
      <c r="AH3" s="22" t="s">
        <v>223</v>
      </c>
      <c r="AI3" s="10" t="s">
        <v>205</v>
      </c>
      <c r="AJ3" s="22" t="s">
        <v>224</v>
      </c>
      <c r="AK3" s="10" t="s">
        <v>206</v>
      </c>
      <c r="AL3" s="22" t="s">
        <v>225</v>
      </c>
      <c r="AM3" s="10" t="s">
        <v>207</v>
      </c>
      <c r="AN3" s="22" t="s">
        <v>226</v>
      </c>
      <c r="AO3" s="10" t="s">
        <v>208</v>
      </c>
      <c r="AP3" s="98" t="s">
        <v>343</v>
      </c>
      <c r="AQ3" s="10" t="s">
        <v>209</v>
      </c>
      <c r="AR3" s="22" t="s">
        <v>227</v>
      </c>
      <c r="AS3" s="10" t="s">
        <v>210</v>
      </c>
      <c r="AT3" s="22" t="s">
        <v>228</v>
      </c>
      <c r="AU3" s="10" t="s">
        <v>229</v>
      </c>
      <c r="AV3" s="22" t="s">
        <v>230</v>
      </c>
      <c r="AW3" s="10" t="s">
        <v>211</v>
      </c>
      <c r="AX3" s="22" t="s">
        <v>231</v>
      </c>
      <c r="AY3" s="10" t="s">
        <v>212</v>
      </c>
      <c r="AZ3" s="22" t="s">
        <v>232</v>
      </c>
      <c r="BA3" s="10" t="s">
        <v>213</v>
      </c>
      <c r="BB3" s="98" t="s">
        <v>345</v>
      </c>
      <c r="BC3" s="10" t="s">
        <v>214</v>
      </c>
      <c r="BD3" s="22" t="s">
        <v>233</v>
      </c>
      <c r="BE3" s="10" t="s">
        <v>215</v>
      </c>
      <c r="BF3" s="98" t="s">
        <v>344</v>
      </c>
      <c r="BG3" s="10" t="s">
        <v>216</v>
      </c>
      <c r="BH3" s="22" t="s">
        <v>234</v>
      </c>
      <c r="BI3" s="10" t="s">
        <v>217</v>
      </c>
      <c r="BJ3" s="22" t="s">
        <v>235</v>
      </c>
      <c r="BK3" s="10" t="s">
        <v>218</v>
      </c>
      <c r="BL3" s="22" t="s">
        <v>236</v>
      </c>
      <c r="BM3" s="10" t="s">
        <v>237</v>
      </c>
      <c r="BN3" s="22" t="s">
        <v>238</v>
      </c>
      <c r="BO3" s="10" t="s">
        <v>239</v>
      </c>
      <c r="BP3" s="22" t="s">
        <v>240</v>
      </c>
      <c r="BQ3" s="10" t="s">
        <v>241</v>
      </c>
      <c r="BR3" s="22" t="s">
        <v>93</v>
      </c>
      <c r="BS3" s="45" t="s">
        <v>106</v>
      </c>
      <c r="BT3" s="10" t="s">
        <v>94</v>
      </c>
      <c r="BU3" s="22" t="s">
        <v>95</v>
      </c>
      <c r="BV3" s="45" t="s">
        <v>106</v>
      </c>
      <c r="BW3" s="10" t="s">
        <v>96</v>
      </c>
      <c r="BX3" s="22" t="s">
        <v>97</v>
      </c>
      <c r="BY3" s="45" t="s">
        <v>106</v>
      </c>
      <c r="BZ3" s="10" t="s">
        <v>98</v>
      </c>
      <c r="CA3" s="10" t="s">
        <v>107</v>
      </c>
      <c r="CB3" s="68" t="s">
        <v>137</v>
      </c>
      <c r="CC3" s="67"/>
    </row>
    <row r="4" spans="1:81" s="31" customFormat="1" ht="60" x14ac:dyDescent="0.3">
      <c r="A4" s="27"/>
      <c r="B4" s="30" t="s">
        <v>1</v>
      </c>
      <c r="C4" s="24">
        <f>IF(E4="",0,E4)+IF(G4="",0,G4)+IF(I4="",0,I4)+IF(K4="",0,K4)+IF(M4="",0,M4)+IF(O4="",0,O4)+IF(Q4="",0,Q4)+IF(S4="",0,S4)+IF(U4="",0,U4)+IF(W4="",0,W4)+IF(Y4="",0,Y4)+IF(CB4="",0,CB4)</f>
        <v>58</v>
      </c>
      <c r="D4" s="44" t="s">
        <v>244</v>
      </c>
      <c r="E4" s="24">
        <f>MAX(E5:E27)</f>
        <v>5</v>
      </c>
      <c r="F4" s="23"/>
      <c r="G4" s="24">
        <f>AA4+AC4+AE4+AG4+AI4+AK4+AM4+AO4+AQ4+AS4+AU4+AW4+AY4+BA4+BC4+BE4+BG4+BI4+BK4+BM4+BO4+BQ4</f>
        <v>22</v>
      </c>
      <c r="H4" s="23" t="s">
        <v>284</v>
      </c>
      <c r="I4" s="24">
        <v>3</v>
      </c>
      <c r="J4" s="23" t="s">
        <v>317</v>
      </c>
      <c r="K4" s="24">
        <v>3</v>
      </c>
      <c r="L4" s="23" t="s">
        <v>285</v>
      </c>
      <c r="M4" s="24">
        <v>3</v>
      </c>
      <c r="N4" s="23" t="s">
        <v>354</v>
      </c>
      <c r="O4" s="24">
        <v>3</v>
      </c>
      <c r="P4" s="23" t="s">
        <v>248</v>
      </c>
      <c r="Q4" s="24">
        <v>3</v>
      </c>
      <c r="R4" s="23" t="s">
        <v>253</v>
      </c>
      <c r="S4" s="24">
        <v>3</v>
      </c>
      <c r="T4" s="23" t="s">
        <v>251</v>
      </c>
      <c r="U4" s="24">
        <v>3</v>
      </c>
      <c r="V4" s="44" t="str">
        <f>CONCATENATE(BR4," - ",BS4,", ",BU4," - ",BV4," ",BX4," - ",BY4,", итог - ",CA4)</f>
        <v>лазер - 2, период - 3 лимонад - 1, итог - 10</v>
      </c>
      <c r="W4" s="24">
        <f>BT4+BW4+BZ4</f>
        <v>3</v>
      </c>
      <c r="X4" s="89" t="s">
        <v>255</v>
      </c>
      <c r="Y4" s="24">
        <v>3</v>
      </c>
      <c r="Z4" s="44" t="s">
        <v>304</v>
      </c>
      <c r="AA4" s="24">
        <v>1</v>
      </c>
      <c r="AB4" s="44" t="s">
        <v>328</v>
      </c>
      <c r="AC4" s="24">
        <f>$AA$4</f>
        <v>1</v>
      </c>
      <c r="AD4" s="44" t="s">
        <v>305</v>
      </c>
      <c r="AE4" s="24">
        <f>$AA$4</f>
        <v>1</v>
      </c>
      <c r="AF4" s="44" t="s">
        <v>320</v>
      </c>
      <c r="AG4" s="24">
        <f>$AA$4</f>
        <v>1</v>
      </c>
      <c r="AH4" s="44" t="s">
        <v>300</v>
      </c>
      <c r="AI4" s="24">
        <f>$AA$4</f>
        <v>1</v>
      </c>
      <c r="AJ4" s="44" t="s">
        <v>340</v>
      </c>
      <c r="AK4" s="24">
        <f>$AA$4</f>
        <v>1</v>
      </c>
      <c r="AL4" s="44" t="s">
        <v>307</v>
      </c>
      <c r="AM4" s="24">
        <f>$AA$4</f>
        <v>1</v>
      </c>
      <c r="AN4" s="44" t="s">
        <v>332</v>
      </c>
      <c r="AO4" s="24">
        <f>$AA$4</f>
        <v>1</v>
      </c>
      <c r="AP4" s="44" t="s">
        <v>342</v>
      </c>
      <c r="AQ4" s="24">
        <f>$AA$4</f>
        <v>1</v>
      </c>
      <c r="AR4" s="44" t="s">
        <v>295</v>
      </c>
      <c r="AS4" s="24">
        <f>$AA$4</f>
        <v>1</v>
      </c>
      <c r="AT4" s="44" t="s">
        <v>288</v>
      </c>
      <c r="AU4" s="24">
        <f>$AA$4</f>
        <v>1</v>
      </c>
      <c r="AV4" s="44" t="s">
        <v>287</v>
      </c>
      <c r="AW4" s="24">
        <f>$AA$4</f>
        <v>1</v>
      </c>
      <c r="AX4" s="44" t="s">
        <v>347</v>
      </c>
      <c r="AY4" s="24">
        <f>$AA$4</f>
        <v>1</v>
      </c>
      <c r="AZ4" s="44" t="s">
        <v>294</v>
      </c>
      <c r="BA4" s="24">
        <f>$AA$4</f>
        <v>1</v>
      </c>
      <c r="BB4" s="44" t="s">
        <v>330</v>
      </c>
      <c r="BC4" s="24">
        <f>$AA$4</f>
        <v>1</v>
      </c>
      <c r="BD4" s="44" t="s">
        <v>313</v>
      </c>
      <c r="BE4" s="24">
        <f>$AA$4</f>
        <v>1</v>
      </c>
      <c r="BF4" s="44" t="s">
        <v>303</v>
      </c>
      <c r="BG4" s="24">
        <f>$AA$4</f>
        <v>1</v>
      </c>
      <c r="BH4" s="44" t="s">
        <v>310</v>
      </c>
      <c r="BI4" s="24">
        <f>$AA$4</f>
        <v>1</v>
      </c>
      <c r="BJ4" s="44" t="s">
        <v>329</v>
      </c>
      <c r="BK4" s="24">
        <f>$AA$4</f>
        <v>1</v>
      </c>
      <c r="BL4" s="44" t="s">
        <v>292</v>
      </c>
      <c r="BM4" s="24">
        <f>$AA$4</f>
        <v>1</v>
      </c>
      <c r="BN4" s="44" t="s">
        <v>351</v>
      </c>
      <c r="BO4" s="24">
        <f>$AA$4</f>
        <v>1</v>
      </c>
      <c r="BP4" s="44" t="s">
        <v>316</v>
      </c>
      <c r="BQ4" s="24">
        <f>$AA$4</f>
        <v>1</v>
      </c>
      <c r="BR4" s="23" t="s">
        <v>274</v>
      </c>
      <c r="BS4" s="46">
        <f>MIN(BS5:BS27)</f>
        <v>2</v>
      </c>
      <c r="BT4" s="24">
        <v>1</v>
      </c>
      <c r="BU4" s="23" t="s">
        <v>275</v>
      </c>
      <c r="BV4" s="46">
        <f>MIN(BV5:BV27)</f>
        <v>3</v>
      </c>
      <c r="BW4" s="24">
        <v>1</v>
      </c>
      <c r="BX4" s="23" t="s">
        <v>276</v>
      </c>
      <c r="BY4" s="46">
        <f>MIN(BY5:BY27)</f>
        <v>1</v>
      </c>
      <c r="BZ4" s="24">
        <v>1</v>
      </c>
      <c r="CA4" s="47">
        <f>MIN(CA5:CA27)</f>
        <v>10</v>
      </c>
      <c r="CB4" s="69">
        <f>3+1</f>
        <v>4</v>
      </c>
      <c r="CC4" s="70"/>
    </row>
    <row r="5" spans="1:81" s="37" customFormat="1" ht="51" x14ac:dyDescent="0.3">
      <c r="A5" s="107">
        <v>1</v>
      </c>
      <c r="B5" s="33" t="s">
        <v>50</v>
      </c>
      <c r="C5" s="34">
        <f>IF(E5="",0,E5)+IF(G5="",0,G5)+IF(I5="",0,I5)+IF(K5="",0,K5)+IF(M5="",0,M5)+IF(O5="",0,O5)+IF(Q5="",0,Q5)+IF(S5="",0,S5)+IF(U5="",0,U5)+IF(W5="",0,W5)+IF(Y5="",0,Y5)+IF(CB5="",0,CB5)</f>
        <v>39</v>
      </c>
      <c r="D5" s="95">
        <v>3</v>
      </c>
      <c r="E5" s="101">
        <f>D5</f>
        <v>3</v>
      </c>
      <c r="F5" s="59"/>
      <c r="G5" s="36">
        <f>IF(AND((AA5=""),(AC5=""),(AE5=""),(AG5=""),(AI5=""),(AK5=""),(AM5=""),(AO5=""),(AQ5=""),(AS5=""),(AU5=""),(AW5=""),(AY5=""),(BA5=""),(BC5=""),(BE5=""),(BG5=""),(BI5=""),(BK5=""),(BM5=""),(BO5=""),(BQ5="")),"",IF(AA5="",0,AA5)+IF(AC5="",0,AC5)+IF(AE5="",0,AE5)+IF(AG5="",0,AG5)+IF(AI5="",0,AI5)+IF(AK5="",0,AK5)+IF(AM5="",0,AM5)+IF(AO5="",0,AO5)+IF(AQ5="",0,AQ5)+IF(AS5="",0,AS5)+IF(AU5="",0,AU5)+IF(AW5="",0,AW5)+IF(AY5="",0,AY5)+IF(BA5="",0,BA5)+IF(BC5="",0,BC5)+IF(BE5="",0,BE5)+IF(BG5="",0,BG5)+IF(BI5="",0,BI5)+IF(BK5="",0,BK5)+IF(BM5="",0,BM5)+IF(BO5="",0,BO5)+IF(BQ5="",0,BQ5))</f>
        <v>14</v>
      </c>
      <c r="H5" s="57" t="s">
        <v>284</v>
      </c>
      <c r="I5" s="36">
        <f>IF(ISBLANK(H5),"",IF(H5=H$4,I$4,0))</f>
        <v>3</v>
      </c>
      <c r="J5" s="57" t="s">
        <v>488</v>
      </c>
      <c r="K5" s="36">
        <f>K$4</f>
        <v>3</v>
      </c>
      <c r="L5" s="57" t="s">
        <v>285</v>
      </c>
      <c r="M5" s="36">
        <f>IF(ISBLANK(L5),"",IF(L5=L$4,M$4,0))</f>
        <v>3</v>
      </c>
      <c r="N5" s="49" t="s">
        <v>489</v>
      </c>
      <c r="O5" s="94">
        <v>1</v>
      </c>
      <c r="P5" s="57" t="s">
        <v>248</v>
      </c>
      <c r="Q5" s="36">
        <f>IF(ISBLANK(P5),"",IF(P5=P$4,Q$4,0))</f>
        <v>3</v>
      </c>
      <c r="R5" s="49" t="s">
        <v>490</v>
      </c>
      <c r="S5" s="94">
        <v>2</v>
      </c>
      <c r="T5" s="57" t="s">
        <v>491</v>
      </c>
      <c r="U5" s="36">
        <f>U$4</f>
        <v>3</v>
      </c>
      <c r="V5" s="57" t="s">
        <v>471</v>
      </c>
      <c r="W5" s="36">
        <f>IF(AND((BT5=""),(BW5=""),(BZ5="")),"",IF(BT5="",0,BT5)+IF(BW5="",0,BW5)+IF(BZ5="",0,BZ5))</f>
        <v>3</v>
      </c>
      <c r="X5" s="54" t="s">
        <v>338</v>
      </c>
      <c r="Y5" s="36">
        <f>IF(ISBLANK(X5),"",IF(X5=X$4,Y$4,0))</f>
        <v>0</v>
      </c>
      <c r="Z5" s="51"/>
      <c r="AA5" s="36" t="str">
        <f>IF(ISBLANK(Z5),"",IF(Z5=Z$4,AA$4,0))</f>
        <v/>
      </c>
      <c r="AB5" s="54" t="s">
        <v>328</v>
      </c>
      <c r="AC5" s="93">
        <f>IF(ISBLANK(AB5),"",IF(AB5=AB$4,AC$4,0))</f>
        <v>1</v>
      </c>
      <c r="AD5" s="54" t="s">
        <v>305</v>
      </c>
      <c r="AE5" s="36">
        <f>IF(ISBLANK(AD5),"",IF(AD5=AD$4,AE$4,0))</f>
        <v>1</v>
      </c>
      <c r="AF5" s="54" t="s">
        <v>492</v>
      </c>
      <c r="AG5" s="36">
        <f>AG$4</f>
        <v>1</v>
      </c>
      <c r="AH5" s="51"/>
      <c r="AI5" s="36" t="str">
        <f>IF(ISBLANK(AH5),"",IF(AH5=AH$4,AI$4,0))</f>
        <v/>
      </c>
      <c r="AJ5" s="97" t="s">
        <v>280</v>
      </c>
      <c r="AK5" s="36">
        <f>AK$4</f>
        <v>1</v>
      </c>
      <c r="AL5" s="51"/>
      <c r="AM5" s="36" t="str">
        <f>IF(ISBLANK(AL5),"",IF(AL5=AL$4,AM$4,0))</f>
        <v/>
      </c>
      <c r="AN5" s="54" t="s">
        <v>332</v>
      </c>
      <c r="AO5" s="36">
        <f>IF(ISBLANK(AN5),"",IF(AN5=AN$4,AO$4,0))</f>
        <v>1</v>
      </c>
      <c r="AP5" s="54" t="s">
        <v>493</v>
      </c>
      <c r="AQ5" s="36">
        <f>AQ$4</f>
        <v>1</v>
      </c>
      <c r="AR5" s="54" t="s">
        <v>295</v>
      </c>
      <c r="AS5" s="36">
        <f>IF(ISBLANK(AR5),"",IF(AR5=AR$4,AS$4,0))</f>
        <v>1</v>
      </c>
      <c r="AT5" s="54" t="s">
        <v>282</v>
      </c>
      <c r="AU5" s="36">
        <f>AU$4</f>
        <v>1</v>
      </c>
      <c r="AV5" s="97" t="s">
        <v>372</v>
      </c>
      <c r="AW5" s="36">
        <f>IF(ISBLANK(AV5),"",IF(AV5=AV$4,AW$4,0))</f>
        <v>1</v>
      </c>
      <c r="AX5" s="51"/>
      <c r="AY5" s="36" t="str">
        <f>IF(ISBLANK(AX5),"",IF(AX5=AX$4,AY$4,0))</f>
        <v/>
      </c>
      <c r="AZ5" s="51"/>
      <c r="BA5" s="36" t="str">
        <f>IF(ISBLANK(AZ5),"",IF(AZ5=AZ$4,BA$4,0))</f>
        <v/>
      </c>
      <c r="BB5" s="51"/>
      <c r="BC5" s="36" t="str">
        <f>IF(ISBLANK(BB5),"",IF(BB5=BB$4,BC$4,0))</f>
        <v/>
      </c>
      <c r="BD5" s="54" t="s">
        <v>494</v>
      </c>
      <c r="BE5" s="36">
        <f>BE$4</f>
        <v>1</v>
      </c>
      <c r="BF5" s="54" t="s">
        <v>324</v>
      </c>
      <c r="BG5" s="36">
        <f>BG$4</f>
        <v>1</v>
      </c>
      <c r="BH5" s="54" t="s">
        <v>325</v>
      </c>
      <c r="BI5" s="36">
        <f>BI$4</f>
        <v>1</v>
      </c>
      <c r="BJ5" s="51"/>
      <c r="BK5" s="36" t="str">
        <f>IF(ISBLANK(BJ5),"",IF(BJ5=BJ$4,BK$4,0))</f>
        <v/>
      </c>
      <c r="BL5" s="54" t="s">
        <v>495</v>
      </c>
      <c r="BM5" s="36">
        <f>BM$4</f>
        <v>1</v>
      </c>
      <c r="BN5" s="51"/>
      <c r="BO5" s="36" t="str">
        <f>IF(ISBLANK(BN5),"",IF(BN5=BN$4,BO$4,0))</f>
        <v/>
      </c>
      <c r="BP5" s="54" t="s">
        <v>316</v>
      </c>
      <c r="BQ5" s="36">
        <f>IF(ISBLANK(BP5),"",IF(BP5=BP$4,BQ$4,0))</f>
        <v>1</v>
      </c>
      <c r="BR5" s="51" t="s">
        <v>274</v>
      </c>
      <c r="BS5" s="105">
        <v>2</v>
      </c>
      <c r="BT5" s="36">
        <f>IF(ISBLANK(BR5),"",IF(BR5=BR$4,BT$4,0))</f>
        <v>1</v>
      </c>
      <c r="BU5" s="51" t="s">
        <v>275</v>
      </c>
      <c r="BV5" s="56">
        <v>5</v>
      </c>
      <c r="BW5" s="36">
        <f>IF(ISBLANK(BU5),"",IF(BU5=BU$4,BW$4,0))</f>
        <v>1</v>
      </c>
      <c r="BX5" s="51" t="s">
        <v>276</v>
      </c>
      <c r="BY5" s="56">
        <v>8</v>
      </c>
      <c r="BZ5" s="36">
        <f>IF(ISBLANK(BX5),"",IF(BX5=BX$4,BZ$4,0))</f>
        <v>1</v>
      </c>
      <c r="CA5" s="36">
        <f>IF(BS5*BV5*BY5=0," ",BS5+BV5+BY5)</f>
        <v>15</v>
      </c>
      <c r="CB5" s="71">
        <f>1</f>
        <v>1</v>
      </c>
      <c r="CC5" s="72" t="s">
        <v>472</v>
      </c>
    </row>
    <row r="6" spans="1:81" s="37" customFormat="1" ht="69.599999999999994" x14ac:dyDescent="0.3">
      <c r="A6" s="107">
        <v>2</v>
      </c>
      <c r="B6" s="33" t="s">
        <v>57</v>
      </c>
      <c r="C6" s="34">
        <f>IF(E6="",0,E6)+IF(G6="",0,G6)+IF(I6="",0,I6)+IF(K6="",0,K6)+IF(M6="",0,M6)+IF(O6="",0,O6)+IF(Q6="",0,Q6)+IF(S6="",0,S6)+IF(U6="",0,U6)+IF(W6="",0,W6)+IF(Y6="",0,Y6)+IF(CB6="",0,CB6)</f>
        <v>38</v>
      </c>
      <c r="D6" s="95">
        <v>3</v>
      </c>
      <c r="E6" s="101">
        <f>D6</f>
        <v>3</v>
      </c>
      <c r="F6" s="59"/>
      <c r="G6" s="36">
        <f>IF(AND((AA6=""),(AC6=""),(AE6=""),(AG6=""),(AI6=""),(AK6=""),(AM6=""),(AO6=""),(AQ6=""),(AS6=""),(AU6=""),(AW6=""),(AY6=""),(BA6=""),(BC6=""),(BE6=""),(BG6=""),(BI6=""),(BK6=""),(BM6=""),(BO6=""),(BQ6="")),"",IF(AA6="",0,AA6)+IF(AC6="",0,AC6)+IF(AE6="",0,AE6)+IF(AG6="",0,AG6)+IF(AI6="",0,AI6)+IF(AK6="",0,AK6)+IF(AM6="",0,AM6)+IF(AO6="",0,AO6)+IF(AQ6="",0,AQ6)+IF(AS6="",0,AS6)+IF(AU6="",0,AU6)+IF(AW6="",0,AW6)+IF(AY6="",0,AY6)+IF(BA6="",0,BA6)+IF(BC6="",0,BC6)+IF(BE6="",0,BE6)+IF(BG6="",0,BG6)+IF(BI6="",0,BI6)+IF(BK6="",0,BK6)+IF(BM6="",0,BM6)+IF(BO6="",0,BO6)+IF(BQ6="",0,BQ6))</f>
        <v>14</v>
      </c>
      <c r="H6" s="57" t="s">
        <v>284</v>
      </c>
      <c r="I6" s="36">
        <f>IF(ISBLANK(H6),"",IF(H6=H$4,I$4,0))</f>
        <v>3</v>
      </c>
      <c r="J6" s="57" t="s">
        <v>317</v>
      </c>
      <c r="K6" s="36">
        <f>IF(ISBLANK(J6),"",IF(J6=J$4,K$4,0))</f>
        <v>3</v>
      </c>
      <c r="L6" s="57" t="s">
        <v>285</v>
      </c>
      <c r="M6" s="36">
        <f>IF(ISBLANK(L6),"",IF(L6=L$4,M$4,0))</f>
        <v>3</v>
      </c>
      <c r="N6" s="57" t="s">
        <v>534</v>
      </c>
      <c r="O6" s="94">
        <v>1</v>
      </c>
      <c r="P6" s="57" t="s">
        <v>248</v>
      </c>
      <c r="Q6" s="36">
        <f>IF(ISBLANK(P6),"",IF(P6=P$4,Q$4,0))</f>
        <v>3</v>
      </c>
      <c r="R6" s="57" t="s">
        <v>364</v>
      </c>
      <c r="S6" s="36">
        <f>IF(ISBLANK(R6),"",IF(R6=R$4,S$4,0))</f>
        <v>0</v>
      </c>
      <c r="T6" s="57" t="s">
        <v>519</v>
      </c>
      <c r="U6" s="36">
        <f>U$4</f>
        <v>3</v>
      </c>
      <c r="V6" s="57" t="s">
        <v>522</v>
      </c>
      <c r="W6" s="36">
        <f>IF(AND((BT6=""),(BW6=""),(BZ6="")),"",IF(BT6="",0,BT6)+IF(BW6="",0,BW6)+IF(BZ6="",0,BZ6))</f>
        <v>3</v>
      </c>
      <c r="X6" s="54" t="s">
        <v>520</v>
      </c>
      <c r="Y6" s="36">
        <f>IF(ISBLANK(X6),"",IF(X6=X$4,Y$4,0))</f>
        <v>0</v>
      </c>
      <c r="Z6" s="51"/>
      <c r="AA6" s="36" t="str">
        <f>IF(ISBLANK(Z6),"",IF(Z6=Z$4,AA$4,0))</f>
        <v/>
      </c>
      <c r="AB6" s="54" t="s">
        <v>328</v>
      </c>
      <c r="AC6" s="36">
        <f>IF(ISBLANK(AB6),"",IF(AB6=AB$4,AC$4,0))</f>
        <v>1</v>
      </c>
      <c r="AD6" s="54" t="s">
        <v>305</v>
      </c>
      <c r="AE6" s="36">
        <f>IF(ISBLANK(AD6),"",IF(AD6=AD$4,AE$4,0))</f>
        <v>1</v>
      </c>
      <c r="AF6" s="54" t="s">
        <v>523</v>
      </c>
      <c r="AG6" s="36">
        <f>AG$4</f>
        <v>1</v>
      </c>
      <c r="AH6" s="51"/>
      <c r="AI6" s="36" t="str">
        <f>IF(ISBLANK(AH6),"",IF(AH6=AH$4,AI$4,0))</f>
        <v/>
      </c>
      <c r="AJ6" s="97" t="s">
        <v>277</v>
      </c>
      <c r="AK6" s="36">
        <f>AK$4</f>
        <v>1</v>
      </c>
      <c r="AL6" s="51"/>
      <c r="AM6" s="36" t="str">
        <f>IF(ISBLANK(AL6),"",IF(AL6=AL$4,AM$4,0))</f>
        <v/>
      </c>
      <c r="AN6" s="54" t="s">
        <v>331</v>
      </c>
      <c r="AO6" s="36">
        <f>IF(ISBLANK(AN6),"",IF(AN6=AN$4,AO$4,0))</f>
        <v>1</v>
      </c>
      <c r="AP6" s="54" t="s">
        <v>308</v>
      </c>
      <c r="AQ6" s="36">
        <f>AQ$4</f>
        <v>1</v>
      </c>
      <c r="AR6" s="54" t="s">
        <v>295</v>
      </c>
      <c r="AS6" s="36">
        <f>IF(ISBLANK(AR6),"",IF(AR6=AR$4,AS$4,0))</f>
        <v>1</v>
      </c>
      <c r="AT6" s="54" t="s">
        <v>291</v>
      </c>
      <c r="AU6" s="36">
        <f>AU$4</f>
        <v>1</v>
      </c>
      <c r="AV6" s="97" t="s">
        <v>287</v>
      </c>
      <c r="AW6" s="36">
        <f>IF(ISBLANK(AV6),"",IF(AV6=AV$4,AW$4,0))</f>
        <v>1</v>
      </c>
      <c r="AX6" s="51"/>
      <c r="AY6" s="36" t="str">
        <f>IF(ISBLANK(AX6),"",IF(AX6=AX$4,AY$4,0))</f>
        <v/>
      </c>
      <c r="AZ6" s="51"/>
      <c r="BA6" s="36" t="str">
        <f>IF(ISBLANK(AZ6),"",IF(AZ6=AZ$4,BA$4,0))</f>
        <v/>
      </c>
      <c r="BB6" s="51"/>
      <c r="BC6" s="36" t="str">
        <f>IF(ISBLANK(BB6),"",IF(BB6=BB$4,BC$4,0))</f>
        <v/>
      </c>
      <c r="BD6" s="54" t="s">
        <v>313</v>
      </c>
      <c r="BE6" s="93">
        <f>IF(ISBLANK(BD6),"",IF(BD6=BD$4,BE$4,0))</f>
        <v>1</v>
      </c>
      <c r="BF6" s="54" t="s">
        <v>333</v>
      </c>
      <c r="BG6" s="36">
        <f>BG$4</f>
        <v>1</v>
      </c>
      <c r="BH6" s="54" t="s">
        <v>346</v>
      </c>
      <c r="BI6" s="36">
        <f>BI$4</f>
        <v>1</v>
      </c>
      <c r="BJ6" s="51"/>
      <c r="BK6" s="36" t="str">
        <f>IF(ISBLANK(BJ6),"",IF(BJ6=BJ$4,BK$4,0))</f>
        <v/>
      </c>
      <c r="BL6" s="54" t="s">
        <v>292</v>
      </c>
      <c r="BM6" s="36">
        <f>IF(ISBLANK(BL6),"",IF(BL6=BL$4,BM$4,0))</f>
        <v>1</v>
      </c>
      <c r="BN6" s="51"/>
      <c r="BO6" s="36" t="str">
        <f>IF(ISBLANK(BN6),"",IF(BN6=BN$4,BO$4,0))</f>
        <v/>
      </c>
      <c r="BP6" s="54" t="s">
        <v>414</v>
      </c>
      <c r="BQ6" s="36">
        <f>BQ$4</f>
        <v>1</v>
      </c>
      <c r="BR6" s="51" t="s">
        <v>274</v>
      </c>
      <c r="BS6" s="56">
        <v>4</v>
      </c>
      <c r="BT6" s="36">
        <f>IF(ISBLANK(BR6),"",IF(BR6=BR$4,BT$4,0))</f>
        <v>1</v>
      </c>
      <c r="BU6" s="51" t="s">
        <v>275</v>
      </c>
      <c r="BV6" s="105">
        <v>3</v>
      </c>
      <c r="BW6" s="36">
        <f>IF(ISBLANK(BU6),"",IF(BU6=BU$4,BW$4,0))</f>
        <v>1</v>
      </c>
      <c r="BX6" s="51" t="s">
        <v>276</v>
      </c>
      <c r="BY6" s="56">
        <v>3</v>
      </c>
      <c r="BZ6" s="36">
        <f>IF(ISBLANK(BX6),"",IF(BX6=BX$4,BZ$4,0))</f>
        <v>1</v>
      </c>
      <c r="CA6" s="93">
        <f>IF(BS6*BV6*BY6=0," ",BS6+BV6+BY6)</f>
        <v>10</v>
      </c>
      <c r="CB6" s="71">
        <f>1+1</f>
        <v>2</v>
      </c>
      <c r="CC6" s="72" t="s">
        <v>521</v>
      </c>
    </row>
    <row r="7" spans="1:81" s="37" customFormat="1" ht="51" x14ac:dyDescent="0.3">
      <c r="A7" s="107">
        <v>3</v>
      </c>
      <c r="B7" s="33" t="s">
        <v>48</v>
      </c>
      <c r="C7" s="34">
        <f>IF(E7="",0,E7)+IF(G7="",0,G7)+IF(I7="",0,I7)+IF(K7="",0,K7)+IF(M7="",0,M7)+IF(O7="",0,O7)+IF(Q7="",0,Q7)+IF(S7="",0,S7)+IF(U7="",0,U7)+IF(W7="",0,W7)+IF(Y7="",0,Y7)+IF(CB7="",0,CB7)</f>
        <v>34</v>
      </c>
      <c r="D7" s="95">
        <v>2</v>
      </c>
      <c r="E7" s="101">
        <f>D7</f>
        <v>2</v>
      </c>
      <c r="F7" s="59"/>
      <c r="G7" s="36">
        <f>IF(AND((AA7=""),(AC7=""),(AE7=""),(AG7=""),(AI7=""),(AK7=""),(AM7=""),(AO7=""),(AQ7=""),(AS7=""),(AU7=""),(AW7=""),(AY7=""),(BA7=""),(BC7=""),(BE7=""),(BG7=""),(BI7=""),(BK7=""),(BM7=""),(BO7=""),(BQ7="")),"",IF(AA7="",0,AA7)+IF(AC7="",0,AC7)+IF(AE7="",0,AE7)+IF(AG7="",0,AG7)+IF(AI7="",0,AI7)+IF(AK7="",0,AK7)+IF(AM7="",0,AM7)+IF(AO7="",0,AO7)+IF(AQ7="",0,AQ7)+IF(AS7="",0,AS7)+IF(AU7="",0,AU7)+IF(AW7="",0,AW7)+IF(AY7="",0,AY7)+IF(BA7="",0,BA7)+IF(BC7="",0,BC7)+IF(BE7="",0,BE7)+IF(BG7="",0,BG7)+IF(BI7="",0,BI7)+IF(BK7="",0,BK7)+IF(BM7="",0,BM7)+IF(BO7="",0,BO7)+IF(BQ7="",0,BQ7))</f>
        <v>11</v>
      </c>
      <c r="H7" s="57" t="s">
        <v>284</v>
      </c>
      <c r="I7" s="36">
        <f>IF(ISBLANK(H7),"",IF(H7=H$4,I$4,0))</f>
        <v>3</v>
      </c>
      <c r="J7" s="57" t="s">
        <v>423</v>
      </c>
      <c r="K7" s="36">
        <f>K$4</f>
        <v>3</v>
      </c>
      <c r="L7" s="57" t="s">
        <v>424</v>
      </c>
      <c r="M7" s="36">
        <f>M$4</f>
        <v>3</v>
      </c>
      <c r="N7" s="54" t="s">
        <v>548</v>
      </c>
      <c r="O7" s="94">
        <v>3</v>
      </c>
      <c r="P7" s="57" t="s">
        <v>248</v>
      </c>
      <c r="Q7" s="36">
        <f>IF(ISBLANK(P7),"",IF(P7=P$4,Q$4,0))</f>
        <v>3</v>
      </c>
      <c r="R7" s="57" t="s">
        <v>425</v>
      </c>
      <c r="S7" s="36">
        <f>IF(ISBLANK(R7),"",IF(R7=R$4,S$4,0))</f>
        <v>0</v>
      </c>
      <c r="T7" s="57" t="s">
        <v>252</v>
      </c>
      <c r="U7" s="36">
        <f>IF(ISBLANK(T7),"",IF(T7=T$4,U$4,0))</f>
        <v>3</v>
      </c>
      <c r="V7" s="57" t="s">
        <v>409</v>
      </c>
      <c r="W7" s="36">
        <f>IF(AND((BT7=""),(BW7=""),(BZ7="")),"",IF(BT7="",0,BT7)+IF(BW7="",0,BW7)+IF(BZ7="",0,BZ7))</f>
        <v>3</v>
      </c>
      <c r="X7" s="54" t="s">
        <v>426</v>
      </c>
      <c r="Y7" s="36">
        <f>IF(ISBLANK(X7),"",IF(X7=X$4,Y$4,0))</f>
        <v>0</v>
      </c>
      <c r="Z7" s="54" t="s">
        <v>304</v>
      </c>
      <c r="AA7" s="36">
        <f>IF(ISBLANK(Z7),"",IF(Z7=Z$4,AA$4,0))</f>
        <v>1</v>
      </c>
      <c r="AB7" s="51"/>
      <c r="AC7" s="36" t="str">
        <f>IF(ISBLANK(AB7),"",IF(AB7=AB$4,AC$4,0))</f>
        <v/>
      </c>
      <c r="AD7" s="51"/>
      <c r="AE7" s="36" t="str">
        <f>IF(ISBLANK(AD7),"",IF(AD7=AD$4,AE$4,0))</f>
        <v/>
      </c>
      <c r="AF7" s="51"/>
      <c r="AG7" s="36" t="str">
        <f>IF(ISBLANK(AF7),"",IF(AF7=AF$4,AG$4,0))</f>
        <v/>
      </c>
      <c r="AH7" s="51"/>
      <c r="AI7" s="36" t="str">
        <f>IF(ISBLANK(AH7),"",IF(AH7=AH$4,AI$4,0))</f>
        <v/>
      </c>
      <c r="AJ7" s="97" t="s">
        <v>286</v>
      </c>
      <c r="AK7" s="36">
        <f>AK$4</f>
        <v>1</v>
      </c>
      <c r="AL7" s="54" t="s">
        <v>307</v>
      </c>
      <c r="AM7" s="93">
        <f>IF(ISBLANK(AL7),"",IF(AL7=AL$4,AM$4,0))</f>
        <v>1</v>
      </c>
      <c r="AN7" s="54" t="s">
        <v>359</v>
      </c>
      <c r="AO7" s="36">
        <f>AO$4</f>
        <v>1</v>
      </c>
      <c r="AP7" s="54" t="s">
        <v>308</v>
      </c>
      <c r="AQ7" s="36">
        <f>AQ$4</f>
        <v>1</v>
      </c>
      <c r="AR7" s="54" t="s">
        <v>301</v>
      </c>
      <c r="AS7" s="36">
        <f>AS$4</f>
        <v>1</v>
      </c>
      <c r="AT7" s="54" t="s">
        <v>288</v>
      </c>
      <c r="AU7" s="36">
        <f>IF(ISBLANK(AT7),"",IF(AT7=AT$4,AU$4,0))</f>
        <v>1</v>
      </c>
      <c r="AV7" s="97" t="s">
        <v>287</v>
      </c>
      <c r="AW7" s="36">
        <f>IF(ISBLANK(AV7),"",IF(AV7=AV$4,AW$4,0))</f>
        <v>1</v>
      </c>
      <c r="AX7" s="54" t="s">
        <v>360</v>
      </c>
      <c r="AY7" s="36">
        <f>IF(ISBLANK(AX7),"",IF(AX7=AX$4,AY$4,0))</f>
        <v>0</v>
      </c>
      <c r="AZ7" s="51"/>
      <c r="BA7" s="36" t="str">
        <f>IF(ISBLANK(AZ7),"",IF(AZ7=AZ$4,BA$4,0))</f>
        <v/>
      </c>
      <c r="BB7" s="54" t="s">
        <v>427</v>
      </c>
      <c r="BC7" s="36">
        <f>IF(ISBLANK(BB7),"",IF(BB7=BB$4,BC$4,0))</f>
        <v>0</v>
      </c>
      <c r="BD7" s="51"/>
      <c r="BE7" s="36" t="str">
        <f>IF(ISBLANK(BD7),"",IF(BD7=BD$4,BE$4,0))</f>
        <v/>
      </c>
      <c r="BF7" s="54" t="s">
        <v>303</v>
      </c>
      <c r="BG7" s="36">
        <f>IF(ISBLANK(BF7),"",IF(BF7=BF$4,BG$4,0))</f>
        <v>1</v>
      </c>
      <c r="BH7" s="51"/>
      <c r="BI7" s="36" t="str">
        <f>IF(ISBLANK(BH7),"",IF(BH7=BH$4,BI$4,0))</f>
        <v/>
      </c>
      <c r="BJ7" s="51"/>
      <c r="BK7" s="36" t="str">
        <f>IF(ISBLANK(BJ7),"",IF(BJ7=BJ$4,BK$4,0))</f>
        <v/>
      </c>
      <c r="BL7" s="54" t="s">
        <v>289</v>
      </c>
      <c r="BM7" s="36">
        <f>BM$4</f>
        <v>1</v>
      </c>
      <c r="BN7" s="51"/>
      <c r="BO7" s="36" t="str">
        <f>IF(ISBLANK(BN7),"",IF(BN7=BN$4,BO$4,0))</f>
        <v/>
      </c>
      <c r="BP7" s="54" t="s">
        <v>318</v>
      </c>
      <c r="BQ7" s="36">
        <f>BQ$4</f>
        <v>1</v>
      </c>
      <c r="BR7" s="51" t="s">
        <v>274</v>
      </c>
      <c r="BS7" s="56">
        <v>7</v>
      </c>
      <c r="BT7" s="36">
        <f>IF(ISBLANK(BR7),"",IF(BR7=BR$4,BT$4,0))</f>
        <v>1</v>
      </c>
      <c r="BU7" s="51" t="s">
        <v>275</v>
      </c>
      <c r="BV7" s="56">
        <v>10</v>
      </c>
      <c r="BW7" s="36">
        <f>IF(ISBLANK(BU7),"",IF(BU7=BU$4,BW$4,0))</f>
        <v>1</v>
      </c>
      <c r="BX7" s="51" t="s">
        <v>276</v>
      </c>
      <c r="BY7" s="56">
        <v>10</v>
      </c>
      <c r="BZ7" s="36">
        <f>IF(ISBLANK(BX7),"",IF(BX7=BX$4,BZ$4,0))</f>
        <v>1</v>
      </c>
      <c r="CA7" s="36">
        <f>IF(BS7*BV7*BY7=0," ",BS7+BV7+BY7)</f>
        <v>27</v>
      </c>
      <c r="CB7" s="71"/>
      <c r="CC7" s="72"/>
    </row>
    <row r="8" spans="1:81" s="37" customFormat="1" ht="40.799999999999997" x14ac:dyDescent="0.3">
      <c r="A8" s="107">
        <v>4</v>
      </c>
      <c r="B8" s="33" t="s">
        <v>59</v>
      </c>
      <c r="C8" s="34">
        <f>IF(E8="",0,E8)+IF(G8="",0,G8)+IF(I8="",0,I8)+IF(K8="",0,K8)+IF(M8="",0,M8)+IF(O8="",0,O8)+IF(Q8="",0,Q8)+IF(S8="",0,S8)+IF(U8="",0,U8)+IF(W8="",0,W8)+IF(Y8="",0,Y8)+IF(CB8="",0,CB8)</f>
        <v>33</v>
      </c>
      <c r="D8" s="95">
        <v>3</v>
      </c>
      <c r="E8" s="101">
        <f>D8</f>
        <v>3</v>
      </c>
      <c r="F8" s="59"/>
      <c r="G8" s="36">
        <f>IF(AND((AA8=""),(AC8=""),(AE8=""),(AG8=""),(AI8=""),(AK8=""),(AM8=""),(AO8=""),(AQ8=""),(AS8=""),(AU8=""),(AW8=""),(AY8=""),(BA8=""),(BC8=""),(BE8=""),(BG8=""),(BI8=""),(BK8=""),(BM8=""),(BO8=""),(BQ8="")),"",IF(AA8="",0,AA8)+IF(AC8="",0,AC8)+IF(AE8="",0,AE8)+IF(AG8="",0,AG8)+IF(AI8="",0,AI8)+IF(AK8="",0,AK8)+IF(AM8="",0,AM8)+IF(AO8="",0,AO8)+IF(AQ8="",0,AQ8)+IF(AS8="",0,AS8)+IF(AU8="",0,AU8)+IF(AW8="",0,AW8)+IF(AY8="",0,AY8)+IF(BA8="",0,BA8)+IF(BC8="",0,BC8)+IF(BE8="",0,BE8)+IF(BG8="",0,BG8)+IF(BI8="",0,BI8)+IF(BK8="",0,BK8)+IF(BM8="",0,BM8)+IF(BO8="",0,BO8)+IF(BQ8="",0,BQ8))</f>
        <v>13</v>
      </c>
      <c r="H8" s="57" t="s">
        <v>375</v>
      </c>
      <c r="I8" s="36">
        <f>IF(ISBLANK(H8),"",IF(H8=H$4,I$4,0))</f>
        <v>0</v>
      </c>
      <c r="J8" s="57" t="s">
        <v>465</v>
      </c>
      <c r="K8" s="36">
        <f>K$4</f>
        <v>3</v>
      </c>
      <c r="L8" s="57" t="s">
        <v>411</v>
      </c>
      <c r="M8" s="36">
        <f>M$4</f>
        <v>3</v>
      </c>
      <c r="N8" s="57" t="s">
        <v>483</v>
      </c>
      <c r="O8" s="36">
        <f>IF(ISBLANK(N8),"",IF(N8=N$4,O$4,0))</f>
        <v>0</v>
      </c>
      <c r="P8" s="57" t="s">
        <v>248</v>
      </c>
      <c r="Q8" s="36">
        <f>IF(ISBLANK(P8),"",IF(P8=P$4,Q$4,0))</f>
        <v>3</v>
      </c>
      <c r="R8" s="57" t="s">
        <v>253</v>
      </c>
      <c r="S8" s="36">
        <f>IF(ISBLANK(R8),"",IF(R8=R$4,S$4,0))</f>
        <v>3</v>
      </c>
      <c r="T8" s="57" t="s">
        <v>251</v>
      </c>
      <c r="U8" s="36">
        <f>IF(ISBLANK(T8),"",IF(T8=T$4,U$4,0))</f>
        <v>3</v>
      </c>
      <c r="V8" s="57" t="s">
        <v>484</v>
      </c>
      <c r="W8" s="36">
        <f>IF(AND((BT8=""),(BW8=""),(BZ8="")),"",IF(BT8="",0,BT8)+IF(BW8="",0,BW8)+IF(BZ8="",0,BZ8))</f>
        <v>2</v>
      </c>
      <c r="X8" s="54" t="s">
        <v>405</v>
      </c>
      <c r="Y8" s="36">
        <f>IF(ISBLANK(X8),"",IF(X8=X$4,Y$4,0))</f>
        <v>0</v>
      </c>
      <c r="Z8" s="51"/>
      <c r="AA8" s="36" t="str">
        <f>IF(ISBLANK(Z8),"",IF(Z8=Z$4,AA$4,0))</f>
        <v/>
      </c>
      <c r="AB8" s="51"/>
      <c r="AC8" s="36" t="str">
        <f>IF(ISBLANK(AB8),"",IF(AB8=AB$4,AC$4,0))</f>
        <v/>
      </c>
      <c r="AD8" s="51"/>
      <c r="AE8" s="36" t="str">
        <f>IF(ISBLANK(AD8),"",IF(AD8=AD$4,AE$4,0))</f>
        <v/>
      </c>
      <c r="AF8" s="51"/>
      <c r="AG8" s="36" t="str">
        <f>IF(ISBLANK(AF8),"",IF(AF8=AF$4,AG$4,0))</f>
        <v/>
      </c>
      <c r="AH8" s="51"/>
      <c r="AI8" s="36" t="str">
        <f>IF(ISBLANK(AH8),"",IF(AH8=AH$4,AI$4,0))</f>
        <v/>
      </c>
      <c r="AJ8" s="97" t="s">
        <v>280</v>
      </c>
      <c r="AK8" s="36">
        <f>AK$4</f>
        <v>1</v>
      </c>
      <c r="AL8" s="54" t="s">
        <v>485</v>
      </c>
      <c r="AM8" s="36">
        <f>AM$4</f>
        <v>1</v>
      </c>
      <c r="AN8" s="54" t="s">
        <v>486</v>
      </c>
      <c r="AO8" s="36">
        <f>AO$4</f>
        <v>1</v>
      </c>
      <c r="AP8" s="51"/>
      <c r="AQ8" s="36" t="str">
        <f>IF(ISBLANK(AP8),"",IF(AP8=AP$4,AQ$4,0))</f>
        <v/>
      </c>
      <c r="AR8" s="54" t="s">
        <v>295</v>
      </c>
      <c r="AS8" s="36">
        <f>IF(ISBLANK(AR8),"",IF(AR8=AR$4,AS$4,0))</f>
        <v>1</v>
      </c>
      <c r="AT8" s="54" t="s">
        <v>336</v>
      </c>
      <c r="AU8" s="36">
        <f>AU$4</f>
        <v>1</v>
      </c>
      <c r="AV8" s="97" t="s">
        <v>283</v>
      </c>
      <c r="AW8" s="36">
        <f>AW$4</f>
        <v>1</v>
      </c>
      <c r="AX8" s="54" t="s">
        <v>487</v>
      </c>
      <c r="AY8" s="36">
        <f>AY$4</f>
        <v>1</v>
      </c>
      <c r="AZ8" s="51"/>
      <c r="BA8" s="36" t="str">
        <f>IF(ISBLANK(AZ8),"",IF(AZ8=AZ$4,BA$4,0))</f>
        <v/>
      </c>
      <c r="BB8" s="54" t="s">
        <v>330</v>
      </c>
      <c r="BC8" s="93">
        <f>IF(ISBLANK(BB8),"",IF(BB8=BB$4,BC$4,0))</f>
        <v>1</v>
      </c>
      <c r="BD8" s="51"/>
      <c r="BE8" s="36" t="str">
        <f>IF(ISBLANK(BD8),"",IF(BD8=BD$4,BE$4,0))</f>
        <v/>
      </c>
      <c r="BF8" s="54" t="s">
        <v>371</v>
      </c>
      <c r="BG8" s="36">
        <f>BG$4</f>
        <v>1</v>
      </c>
      <c r="BH8" s="54" t="s">
        <v>346</v>
      </c>
      <c r="BI8" s="36">
        <f>BI$4</f>
        <v>1</v>
      </c>
      <c r="BJ8" s="54" t="s">
        <v>329</v>
      </c>
      <c r="BK8" s="36">
        <f>IF(ISBLANK(BJ8),"",IF(BJ8=BJ$4,BK$4,0))</f>
        <v>1</v>
      </c>
      <c r="BL8" s="54" t="s">
        <v>289</v>
      </c>
      <c r="BM8" s="36">
        <f>BM$4</f>
        <v>1</v>
      </c>
      <c r="BN8" s="51"/>
      <c r="BO8" s="36" t="str">
        <f>IF(ISBLANK(BN8),"",IF(BN8=BN$4,BO$4,0))</f>
        <v/>
      </c>
      <c r="BP8" s="54" t="s">
        <v>312</v>
      </c>
      <c r="BQ8" s="36">
        <f>BQ$4</f>
        <v>1</v>
      </c>
      <c r="BR8" s="51" t="s">
        <v>274</v>
      </c>
      <c r="BS8" s="56">
        <v>9</v>
      </c>
      <c r="BT8" s="36">
        <f>IF(ISBLANK(BR8),"",IF(BR8=BR$4,BT$4,0))</f>
        <v>1</v>
      </c>
      <c r="BU8" s="51" t="s">
        <v>275</v>
      </c>
      <c r="BV8" s="56">
        <v>8</v>
      </c>
      <c r="BW8" s="36">
        <f>IF(ISBLANK(BU8),"",IF(BU8=BU$4,BW$4,0))</f>
        <v>1</v>
      </c>
      <c r="BX8" s="51"/>
      <c r="BY8" s="56"/>
      <c r="BZ8" s="36" t="str">
        <f>IF(ISBLANK(BX8),"",IF(BX8=BX$4,BZ$4,0))</f>
        <v/>
      </c>
      <c r="CA8" s="36" t="str">
        <f>IF(BS8*BV8*BY8=0," ",BS8+BV8+BY8)</f>
        <v xml:space="preserve"> </v>
      </c>
      <c r="CB8" s="71"/>
      <c r="CC8" s="72"/>
    </row>
    <row r="9" spans="1:81" s="37" customFormat="1" ht="51" x14ac:dyDescent="0.3">
      <c r="A9" s="107">
        <v>5</v>
      </c>
      <c r="B9" s="48" t="s">
        <v>67</v>
      </c>
      <c r="C9" s="34">
        <f>IF(E9="",0,E9)+IF(G9="",0,G9)+IF(I9="",0,I9)+IF(K9="",0,K9)+IF(M9="",0,M9)+IF(O9="",0,O9)+IF(Q9="",0,Q9)+IF(S9="",0,S9)+IF(U9="",0,U9)+IF(W9="",0,W9)+IF(Y9="",0,Y9)+IF(CB9="",0,CB9)</f>
        <v>32</v>
      </c>
      <c r="D9" s="95">
        <v>5</v>
      </c>
      <c r="E9" s="101">
        <f>D9</f>
        <v>5</v>
      </c>
      <c r="F9" s="59"/>
      <c r="G9" s="36">
        <f>IF(AND((AA9=""),(AC9=""),(AE9=""),(AG9=""),(AI9=""),(AK9=""),(AM9=""),(AO9=""),(AQ9=""),(AS9=""),(AU9=""),(AW9=""),(AY9=""),(BA9=""),(BC9=""),(BE9=""),(BG9=""),(BI9=""),(BK9=""),(BM9=""),(BO9=""),(BQ9="")),"",IF(AA9="",0,AA9)+IF(AC9="",0,AC9)+IF(AE9="",0,AE9)+IF(AG9="",0,AG9)+IF(AI9="",0,AI9)+IF(AK9="",0,AK9)+IF(AM9="",0,AM9)+IF(AO9="",0,AO9)+IF(AQ9="",0,AQ9)+IF(AS9="",0,AS9)+IF(AU9="",0,AU9)+IF(AW9="",0,AW9)+IF(AY9="",0,AY9)+IF(BA9="",0,BA9)+IF(BC9="",0,BC9)+IF(BE9="",0,BE9)+IF(BG9="",0,BG9)+IF(BI9="",0,BI9)+IF(BK9="",0,BK9)+IF(BM9="",0,BM9)+IF(BO9="",0,BO9)+IF(BQ9="",0,BQ9))</f>
        <v>8</v>
      </c>
      <c r="H9" s="57" t="s">
        <v>384</v>
      </c>
      <c r="I9" s="36">
        <f>I$4</f>
        <v>3</v>
      </c>
      <c r="J9" s="57" t="s">
        <v>388</v>
      </c>
      <c r="K9" s="36">
        <f>K$4</f>
        <v>3</v>
      </c>
      <c r="L9" s="102" t="s">
        <v>448</v>
      </c>
      <c r="M9" s="94">
        <v>1</v>
      </c>
      <c r="N9" s="57" t="s">
        <v>547</v>
      </c>
      <c r="O9" s="94">
        <f>IF(ISBLANK(N9),"",IF(N9=N$4,O$4,0))</f>
        <v>0</v>
      </c>
      <c r="P9" s="57" t="s">
        <v>248</v>
      </c>
      <c r="Q9" s="36">
        <f>IF(ISBLANK(P9),"",IF(P9=P$4,Q$4,0))</f>
        <v>3</v>
      </c>
      <c r="R9" s="57" t="s">
        <v>385</v>
      </c>
      <c r="S9" s="36">
        <f>S$4</f>
        <v>3</v>
      </c>
      <c r="T9" s="57" t="s">
        <v>252</v>
      </c>
      <c r="U9" s="36">
        <f>IF(ISBLANK(T9),"",IF(T9=T$4,U$4,0))</f>
        <v>3</v>
      </c>
      <c r="V9" s="57" t="s">
        <v>406</v>
      </c>
      <c r="W9" s="36">
        <f>IF(AND((BT9=""),(BW9=""),(BZ9="")),"",IF(BT9="",0,BT9)+IF(BW9="",0,BW9)+IF(BZ9="",0,BZ9))</f>
        <v>3</v>
      </c>
      <c r="X9" s="54" t="s">
        <v>387</v>
      </c>
      <c r="Y9" s="36">
        <f>IF(ISBLANK(X9),"",IF(X9=X$4,Y$4,0))</f>
        <v>0</v>
      </c>
      <c r="Z9" s="51"/>
      <c r="AA9" s="36" t="str">
        <f>IF(ISBLANK(Z9),"",IF(Z9=Z$4,AA$4,0))</f>
        <v/>
      </c>
      <c r="AB9" s="54" t="s">
        <v>328</v>
      </c>
      <c r="AC9" s="36">
        <f>IF(ISBLANK(AB9),"",IF(AB9=AB$4,AC$4,0))</f>
        <v>1</v>
      </c>
      <c r="AD9" s="51"/>
      <c r="AE9" s="36" t="str">
        <f>IF(ISBLANK(AD9),"",IF(AD9=AD$4,AE$4,0))</f>
        <v/>
      </c>
      <c r="AF9" s="51"/>
      <c r="AG9" s="36" t="str">
        <f>IF(ISBLANK(AF9),"",IF(AF9=AF$4,AG$4,0))</f>
        <v/>
      </c>
      <c r="AH9" s="51"/>
      <c r="AI9" s="36" t="str">
        <f>IF(ISBLANK(AH9),"",IF(AH9=AH$4,AI$4,0))</f>
        <v/>
      </c>
      <c r="AJ9" s="97" t="s">
        <v>280</v>
      </c>
      <c r="AK9" s="36">
        <f>AK$4</f>
        <v>1</v>
      </c>
      <c r="AL9" s="51"/>
      <c r="AM9" s="36" t="str">
        <f>IF(ISBLANK(AL9),"",IF(AL9=AL$4,AM$4,0))</f>
        <v/>
      </c>
      <c r="AN9" s="54" t="s">
        <v>359</v>
      </c>
      <c r="AO9" s="36">
        <f>AO$4</f>
        <v>1</v>
      </c>
      <c r="AP9" s="51"/>
      <c r="AQ9" s="36" t="str">
        <f>IF(ISBLANK(AP9),"",IF(AP9=AP$4,AQ$4,0))</f>
        <v/>
      </c>
      <c r="AR9" s="54" t="s">
        <v>295</v>
      </c>
      <c r="AS9" s="36">
        <f>IF(ISBLANK(AR9),"",IF(AR9=AR$4,AS$4,0))</f>
        <v>1</v>
      </c>
      <c r="AT9" s="54" t="s">
        <v>288</v>
      </c>
      <c r="AU9" s="93">
        <f>IF(ISBLANK(AT9),"",IF(AT9=AT$4,AU$4,0))</f>
        <v>1</v>
      </c>
      <c r="AV9" s="97" t="s">
        <v>298</v>
      </c>
      <c r="AW9" s="36">
        <f>AW$4</f>
        <v>1</v>
      </c>
      <c r="AX9" s="51"/>
      <c r="AY9" s="36" t="str">
        <f>IF(ISBLANK(AX9),"",IF(AX9=AX$4,AY$4,0))</f>
        <v/>
      </c>
      <c r="AZ9" s="51"/>
      <c r="BA9" s="36" t="str">
        <f>IF(ISBLANK(AZ9),"",IF(AZ9=AZ$4,BA$4,0))</f>
        <v/>
      </c>
      <c r="BB9" s="51"/>
      <c r="BC9" s="36" t="str">
        <f>IF(ISBLANK(BB9),"",IF(BB9=BB$4,BC$4,0))</f>
        <v/>
      </c>
      <c r="BD9" s="51"/>
      <c r="BE9" s="36" t="str">
        <f>IF(ISBLANK(BD9),"",IF(BD9=BD$4,BE$4,0))</f>
        <v/>
      </c>
      <c r="BF9" s="54" t="s">
        <v>350</v>
      </c>
      <c r="BG9" s="36">
        <f>BG$4</f>
        <v>1</v>
      </c>
      <c r="BH9" s="51"/>
      <c r="BI9" s="36" t="str">
        <f>IF(ISBLANK(BH9),"",IF(BH9=BH$4,BI$4,0))</f>
        <v/>
      </c>
      <c r="BJ9" s="51"/>
      <c r="BK9" s="36" t="str">
        <f>IF(ISBLANK(BJ9),"",IF(BJ9=BJ$4,BK$4,0))</f>
        <v/>
      </c>
      <c r="BL9" s="54" t="s">
        <v>450</v>
      </c>
      <c r="BM9" s="36">
        <f>BM$4</f>
        <v>1</v>
      </c>
      <c r="BN9" s="51"/>
      <c r="BO9" s="36" t="str">
        <f>IF(ISBLANK(BN9),"",IF(BN9=BN$4,BO$4,0))</f>
        <v/>
      </c>
      <c r="BP9" s="54" t="s">
        <v>451</v>
      </c>
      <c r="BQ9" s="36">
        <f>IF(ISBLANK(BP9),"",IF(BP9=BP$4,BQ$4,0))</f>
        <v>0</v>
      </c>
      <c r="BR9" s="51" t="s">
        <v>274</v>
      </c>
      <c r="BS9" s="56">
        <v>7</v>
      </c>
      <c r="BT9" s="36">
        <f>IF(ISBLANK(BR9),"",IF(BR9=BR$4,BT$4,0))</f>
        <v>1</v>
      </c>
      <c r="BU9" s="51" t="s">
        <v>275</v>
      </c>
      <c r="BV9" s="56">
        <v>4</v>
      </c>
      <c r="BW9" s="36">
        <f>IF(ISBLANK(BU9),"",IF(BU9=BU$4,BW$4,0))</f>
        <v>1</v>
      </c>
      <c r="BX9" s="51" t="s">
        <v>276</v>
      </c>
      <c r="BY9" s="56">
        <v>4</v>
      </c>
      <c r="BZ9" s="36">
        <f>IF(ISBLANK(BX9),"",IF(BX9=BX$4,BZ$4,0))</f>
        <v>1</v>
      </c>
      <c r="CA9" s="36">
        <f>IF(BS9*BV9*BY9=0," ",BS9+BV9+BY9)</f>
        <v>15</v>
      </c>
      <c r="CB9" s="71"/>
      <c r="CC9" s="72"/>
    </row>
    <row r="10" spans="1:81" s="37" customFormat="1" ht="51" x14ac:dyDescent="0.3">
      <c r="A10" s="107">
        <v>6</v>
      </c>
      <c r="B10" s="33" t="s">
        <v>61</v>
      </c>
      <c r="C10" s="34">
        <f>IF(E10="",0,E10)+IF(G10="",0,G10)+IF(I10="",0,I10)+IF(K10="",0,K10)+IF(M10="",0,M10)+IF(O10="",0,O10)+IF(Q10="",0,Q10)+IF(S10="",0,S10)+IF(U10="",0,U10)+IF(W10="",0,W10)+IF(Y10="",0,Y10)+IF(CB10="",0,CB10)</f>
        <v>30</v>
      </c>
      <c r="D10" s="95">
        <v>2</v>
      </c>
      <c r="E10" s="101">
        <f>D10</f>
        <v>2</v>
      </c>
      <c r="F10" s="49"/>
      <c r="G10" s="36">
        <f>IF(AND((AA10=""),(AC10=""),(AE10=""),(AG10=""),(AI10=""),(AK10=""),(AM10=""),(AO10=""),(AQ10=""),(AS10=""),(AU10=""),(AW10=""),(AY10=""),(BA10=""),(BC10=""),(BE10=""),(BG10=""),(BI10=""),(BK10=""),(BM10=""),(BO10=""),(BQ10="")),"",IF(AA10="",0,AA10)+IF(AC10="",0,AC10)+IF(AE10="",0,AE10)+IF(AG10="",0,AG10)+IF(AI10="",0,AI10)+IF(AK10="",0,AK10)+IF(AM10="",0,AM10)+IF(AO10="",0,AO10)+IF(AQ10="",0,AQ10)+IF(AS10="",0,AS10)+IF(AU10="",0,AU10)+IF(AW10="",0,AW10)+IF(AY10="",0,AY10)+IF(BA10="",0,BA10)+IF(BC10="",0,BC10)+IF(BE10="",0,BE10)+IF(BG10="",0,BG10)+IF(BI10="",0,BI10)+IF(BK10="",0,BK10)+IF(BM10="",0,BM10)+IF(BO10="",0,BO10)+IF(BQ10="",0,BQ10))</f>
        <v>7</v>
      </c>
      <c r="H10" s="57" t="s">
        <v>284</v>
      </c>
      <c r="I10" s="36">
        <f>IF(ISBLANK(H10),"",IF(H10=H$4,I$4,0))</f>
        <v>3</v>
      </c>
      <c r="J10" s="57" t="s">
        <v>529</v>
      </c>
      <c r="K10" s="36">
        <f>K$4</f>
        <v>3</v>
      </c>
      <c r="L10" s="57" t="s">
        <v>285</v>
      </c>
      <c r="M10" s="36">
        <f>IF(ISBLANK(L10),"",IF(L10=L$4,M$4,0))</f>
        <v>3</v>
      </c>
      <c r="N10" s="57" t="s">
        <v>476</v>
      </c>
      <c r="O10" s="36">
        <f>IF(ISBLANK(N10),"",IF(N10=N$4,O$4,0))</f>
        <v>0</v>
      </c>
      <c r="P10" s="57" t="s">
        <v>248</v>
      </c>
      <c r="Q10" s="36">
        <f>IF(ISBLANK(P10),"",IF(P10=P$4,Q$4,0))</f>
        <v>3</v>
      </c>
      <c r="R10" s="57" t="s">
        <v>253</v>
      </c>
      <c r="S10" s="36">
        <f>IF(ISBLANK(R10),"",IF(R10=R$4,S$4,0))</f>
        <v>3</v>
      </c>
      <c r="T10" s="57" t="s">
        <v>491</v>
      </c>
      <c r="U10" s="36">
        <f>U$4</f>
        <v>3</v>
      </c>
      <c r="V10" s="57" t="s">
        <v>530</v>
      </c>
      <c r="W10" s="36">
        <f>IF(AND((BT10=""),(BW10=""),(BZ10="")),"",IF(BT10="",0,BT10)+IF(BW10="",0,BW10)+IF(BZ10="",0,BZ10))</f>
        <v>3</v>
      </c>
      <c r="X10" s="54" t="s">
        <v>535</v>
      </c>
      <c r="Y10" s="36">
        <f>IF(ISBLANK(X10),"",IF(X10=X$4,Y$4,0))</f>
        <v>0</v>
      </c>
      <c r="Z10" s="51"/>
      <c r="AA10" s="36" t="str">
        <f>IF(ISBLANK(Z10),"",IF(Z10=Z$4,AA$4,0))</f>
        <v/>
      </c>
      <c r="AB10" s="51"/>
      <c r="AC10" s="36" t="str">
        <f>IF(ISBLANK(AB10),"",IF(AB10=AB$4,AC$4,0))</f>
        <v/>
      </c>
      <c r="AD10" s="51"/>
      <c r="AE10" s="36" t="str">
        <f>IF(ISBLANK(AD10),"",IF(AD10=AD$4,AE$4,0))</f>
        <v/>
      </c>
      <c r="AF10" s="51"/>
      <c r="AG10" s="36" t="str">
        <f>IF(ISBLANK(AF10),"",IF(AF10=AF$4,AG$4,0))</f>
        <v/>
      </c>
      <c r="AH10" s="51"/>
      <c r="AI10" s="36" t="str">
        <f>IF(ISBLANK(AH10),"",IF(AH10=AH$4,AI$4,0))</f>
        <v/>
      </c>
      <c r="AJ10" s="97" t="s">
        <v>277</v>
      </c>
      <c r="AK10" s="36">
        <f>AK$4</f>
        <v>1</v>
      </c>
      <c r="AL10" s="54" t="s">
        <v>531</v>
      </c>
      <c r="AM10" s="36">
        <f>AM$4</f>
        <v>1</v>
      </c>
      <c r="AN10" s="51"/>
      <c r="AO10" s="36" t="str">
        <f>IF(ISBLANK(AN10),"",IF(AN10=AN$4,AO$4,0))</f>
        <v/>
      </c>
      <c r="AP10" s="54" t="s">
        <v>342</v>
      </c>
      <c r="AQ10" s="93">
        <f>IF(ISBLANK(AP10),"",IF(AP10=AP$4,AQ$4,0))</f>
        <v>1</v>
      </c>
      <c r="AR10" s="54" t="s">
        <v>295</v>
      </c>
      <c r="AS10" s="36">
        <f>IF(ISBLANK(AR10),"",IF(AR10=AR$4,AS$4,0))</f>
        <v>1</v>
      </c>
      <c r="AT10" s="51"/>
      <c r="AU10" s="36" t="str">
        <f>IF(ISBLANK(AT10),"",IF(AT10=AT$4,AU$4,0))</f>
        <v/>
      </c>
      <c r="AV10" s="97" t="s">
        <v>287</v>
      </c>
      <c r="AW10" s="36">
        <f>IF(ISBLANK(AV10),"",IF(AV10=AV$4,AW$4,0))</f>
        <v>1</v>
      </c>
      <c r="AX10" s="51"/>
      <c r="AY10" s="36" t="str">
        <f>IF(ISBLANK(AX10),"",IF(AX10=AX$4,AY$4,0))</f>
        <v/>
      </c>
      <c r="AZ10" s="51"/>
      <c r="BA10" s="36" t="str">
        <f>IF(ISBLANK(AZ10),"",IF(AZ10=AZ$4,BA$4,0))</f>
        <v/>
      </c>
      <c r="BB10" s="51"/>
      <c r="BC10" s="36" t="str">
        <f>IF(ISBLANK(BB10),"",IF(BB10=BB$4,BC$4,0))</f>
        <v/>
      </c>
      <c r="BD10" s="51"/>
      <c r="BE10" s="36" t="str">
        <f>IF(ISBLANK(BD10),"",IF(BD10=BD$4,BE$4,0))</f>
        <v/>
      </c>
      <c r="BF10" s="54" t="s">
        <v>532</v>
      </c>
      <c r="BG10" s="36">
        <f>BG$4</f>
        <v>1</v>
      </c>
      <c r="BH10" s="51"/>
      <c r="BI10" s="36" t="str">
        <f>IF(ISBLANK(BH10),"",IF(BH10=BH$4,BI$4,0))</f>
        <v/>
      </c>
      <c r="BJ10" s="51"/>
      <c r="BK10" s="36" t="str">
        <f>IF(ISBLANK(BJ10),"",IF(BJ10=BJ$4,BK$4,0))</f>
        <v/>
      </c>
      <c r="BL10" s="54" t="s">
        <v>533</v>
      </c>
      <c r="BM10" s="36">
        <f>BM$4</f>
        <v>1</v>
      </c>
      <c r="BN10" s="51"/>
      <c r="BO10" s="36" t="str">
        <f>IF(ISBLANK(BN10),"",IF(BN10=BN$4,BO$4,0))</f>
        <v/>
      </c>
      <c r="BP10" s="54" t="s">
        <v>536</v>
      </c>
      <c r="BQ10" s="36">
        <f>IF(ISBLANK(BP10),"",IF(BP10=BP$4,BQ$4,0))</f>
        <v>0</v>
      </c>
      <c r="BR10" s="51" t="s">
        <v>274</v>
      </c>
      <c r="BS10" s="56">
        <v>3</v>
      </c>
      <c r="BT10" s="36">
        <f>IF(ISBLANK(BR10),"",IF(BR10=BR$4,BT$4,0))</f>
        <v>1</v>
      </c>
      <c r="BU10" s="51" t="s">
        <v>275</v>
      </c>
      <c r="BV10" s="56">
        <v>5</v>
      </c>
      <c r="BW10" s="36">
        <f>IF(ISBLANK(BU10),"",IF(BU10=BU$4,BW$4,0))</f>
        <v>1</v>
      </c>
      <c r="BX10" s="51" t="s">
        <v>276</v>
      </c>
      <c r="BY10" s="56">
        <v>6</v>
      </c>
      <c r="BZ10" s="36">
        <f>IF(ISBLANK(BX10),"",IF(BX10=BX$4,BZ$4,0))</f>
        <v>1</v>
      </c>
      <c r="CA10" s="36">
        <f>IF(BS10*BV10*BY10=0," ",BS10+BV10+BY10)</f>
        <v>14</v>
      </c>
      <c r="CB10" s="71"/>
      <c r="CC10" s="72"/>
    </row>
    <row r="11" spans="1:81" s="37" customFormat="1" ht="51" x14ac:dyDescent="0.3">
      <c r="A11" s="107">
        <v>7</v>
      </c>
      <c r="B11" s="33" t="s">
        <v>51</v>
      </c>
      <c r="C11" s="34">
        <f>IF(E11="",0,E11)+IF(G11="",0,G11)+IF(I11="",0,I11)+IF(K11="",0,K11)+IF(M11="",0,M11)+IF(O11="",0,O11)+IF(Q11="",0,Q11)+IF(S11="",0,S11)+IF(U11="",0,U11)+IF(W11="",0,W11)+IF(Y11="",0,Y11)+IF(CB11="",0,CB11)</f>
        <v>29</v>
      </c>
      <c r="D11" s="95">
        <v>3</v>
      </c>
      <c r="E11" s="101">
        <f>D11</f>
        <v>3</v>
      </c>
      <c r="F11" s="59"/>
      <c r="G11" s="36">
        <f>IF(AND((AA11=""),(AC11=""),(AE11=""),(AG11=""),(AI11=""),(AK11=""),(AM11=""),(AO11=""),(AQ11=""),(AS11=""),(AU11=""),(AW11=""),(AY11=""),(BA11=""),(BC11=""),(BE11=""),(BG11=""),(BI11=""),(BK11=""),(BM11=""),(BO11=""),(BQ11="")),"",IF(AA11="",0,AA11)+IF(AC11="",0,AC11)+IF(AE11="",0,AE11)+IF(AG11="",0,AG11)+IF(AI11="",0,AI11)+IF(AK11="",0,AK11)+IF(AM11="",0,AM11)+IF(AO11="",0,AO11)+IF(AQ11="",0,AQ11)+IF(AS11="",0,AS11)+IF(AU11="",0,AU11)+IF(AW11="",0,AW11)+IF(AY11="",0,AY11)+IF(BA11="",0,BA11)+IF(BC11="",0,BC11)+IF(BE11="",0,BE11)+IF(BG11="",0,BG11)+IF(BI11="",0,BI11)+IF(BK11="",0,BK11)+IF(BM11="",0,BM11)+IF(BO11="",0,BO11)+IF(BQ11="",0,BQ11))</f>
        <v>11</v>
      </c>
      <c r="H11" s="57" t="s">
        <v>284</v>
      </c>
      <c r="I11" s="36">
        <f>IF(ISBLANK(H11),"",IF(H11=H$4,I$4,0))</f>
        <v>3</v>
      </c>
      <c r="J11" s="57" t="s">
        <v>465</v>
      </c>
      <c r="K11" s="36">
        <f>K$4</f>
        <v>3</v>
      </c>
      <c r="L11" s="57" t="s">
        <v>285</v>
      </c>
      <c r="M11" s="36">
        <f>IF(ISBLANK(L11),"",IF(L11=L$4,M$4,0))</f>
        <v>3</v>
      </c>
      <c r="N11" s="57" t="s">
        <v>466</v>
      </c>
      <c r="O11" s="36">
        <f>IF(ISBLANK(N11),"",IF(N11=N$4,O$4,0))</f>
        <v>0</v>
      </c>
      <c r="P11" s="57" t="s">
        <v>248</v>
      </c>
      <c r="Q11" s="36">
        <f>IF(ISBLANK(P11),"",IF(P11=P$4,Q$4,0))</f>
        <v>3</v>
      </c>
      <c r="R11" s="57" t="s">
        <v>467</v>
      </c>
      <c r="S11" s="36">
        <f>IF(ISBLANK(R11),"",IF(R11=R$4,S$4,0))</f>
        <v>0</v>
      </c>
      <c r="T11" s="57" t="s">
        <v>468</v>
      </c>
      <c r="U11" s="94">
        <v>1</v>
      </c>
      <c r="V11" s="57" t="s">
        <v>470</v>
      </c>
      <c r="W11" s="36">
        <f>IF(AND((BT11=""),(BW11=""),(BZ11="")),"",IF(BT11="",0,BT11)+IF(BW11="",0,BW11)+IF(BZ11="",0,BZ11))</f>
        <v>2</v>
      </c>
      <c r="X11" s="54" t="s">
        <v>469</v>
      </c>
      <c r="Y11" s="36">
        <f>IF(ISBLANK(X11),"",IF(X11=X$4,Y$4,0))</f>
        <v>0</v>
      </c>
      <c r="Z11" s="51"/>
      <c r="AA11" s="36" t="str">
        <f>IF(ISBLANK(Z11),"",IF(Z11=Z$4,AA$4,0))</f>
        <v/>
      </c>
      <c r="AB11" s="54" t="s">
        <v>328</v>
      </c>
      <c r="AC11" s="36">
        <f>IF(ISBLANK(AB11),"",IF(AB11=AB$4,AC$4,0))</f>
        <v>1</v>
      </c>
      <c r="AD11" s="51"/>
      <c r="AE11" s="36" t="str">
        <f>IF(ISBLANK(AD11),"",IF(AD11=AD$4,AE$4,0))</f>
        <v/>
      </c>
      <c r="AF11" s="51"/>
      <c r="AG11" s="36" t="str">
        <f>IF(ISBLANK(AF11),"",IF(AF11=AF$4,AG$4,0))</f>
        <v/>
      </c>
      <c r="AH11" s="51"/>
      <c r="AI11" s="36" t="str">
        <f>IF(ISBLANK(AH11),"",IF(AH11=AH$4,AI$4,0))</f>
        <v/>
      </c>
      <c r="AJ11" s="97" t="s">
        <v>286</v>
      </c>
      <c r="AK11" s="36">
        <f>AK$4</f>
        <v>1</v>
      </c>
      <c r="AL11" s="51"/>
      <c r="AM11" s="36" t="str">
        <f>IF(ISBLANK(AL11),"",IF(AL11=AL$4,AM$4,0))</f>
        <v/>
      </c>
      <c r="AN11" s="51"/>
      <c r="AO11" s="36" t="str">
        <f>IF(ISBLANK(AN11),"",IF(AN11=AN$4,AO$4,0))</f>
        <v/>
      </c>
      <c r="AP11" s="54" t="s">
        <v>368</v>
      </c>
      <c r="AQ11" s="36">
        <f>AQ$4</f>
        <v>1</v>
      </c>
      <c r="AR11" s="54" t="s">
        <v>295</v>
      </c>
      <c r="AS11" s="36">
        <f>IF(ISBLANK(AR11),"",IF(AR11=AR$4,AS$4,0))</f>
        <v>1</v>
      </c>
      <c r="AT11" s="54" t="s">
        <v>288</v>
      </c>
      <c r="AU11" s="36">
        <f>IF(ISBLANK(AT11),"",IF(AT11=AT$4,AU$4,0))</f>
        <v>1</v>
      </c>
      <c r="AV11" s="97" t="s">
        <v>311</v>
      </c>
      <c r="AW11" s="36">
        <f>AW$4</f>
        <v>1</v>
      </c>
      <c r="AX11" s="54" t="s">
        <v>347</v>
      </c>
      <c r="AY11" s="36">
        <f>IF(ISBLANK(AX11),"",IF(AX11=AX$4,AY$4,0))</f>
        <v>1</v>
      </c>
      <c r="AZ11" s="51"/>
      <c r="BA11" s="36" t="str">
        <f>IF(ISBLANK(AZ11),"",IF(AZ11=AZ$4,BA$4,0))</f>
        <v/>
      </c>
      <c r="BB11" s="51"/>
      <c r="BC11" s="36" t="str">
        <f>IF(ISBLANK(BB11),"",IF(BB11=BB$4,BC$4,0))</f>
        <v/>
      </c>
      <c r="BD11" s="51"/>
      <c r="BE11" s="36" t="str">
        <f>IF(ISBLANK(BD11),"",IF(BD11=BD$4,BE$4,0))</f>
        <v/>
      </c>
      <c r="BF11" s="54" t="s">
        <v>303</v>
      </c>
      <c r="BG11" s="36">
        <f>IF(ISBLANK(BF11),"",IF(BF11=BF$4,BG$4,0))</f>
        <v>1</v>
      </c>
      <c r="BH11" s="51"/>
      <c r="BI11" s="36" t="str">
        <f>IF(ISBLANK(BH11),"",IF(BH11=BH$4,BI$4,0))</f>
        <v/>
      </c>
      <c r="BJ11" s="51"/>
      <c r="BK11" s="36" t="str">
        <f>IF(ISBLANK(BJ11),"",IF(BJ11=BJ$4,BK$4,0))</f>
        <v/>
      </c>
      <c r="BL11" s="54" t="s">
        <v>382</v>
      </c>
      <c r="BM11" s="36">
        <f>BM$4</f>
        <v>1</v>
      </c>
      <c r="BN11" s="54" t="s">
        <v>351</v>
      </c>
      <c r="BO11" s="93">
        <f>IF(ISBLANK(BN11),"",IF(BN11=BN$4,BO$4,0))</f>
        <v>1</v>
      </c>
      <c r="BP11" s="54" t="s">
        <v>383</v>
      </c>
      <c r="BQ11" s="36">
        <f>BQ$4</f>
        <v>1</v>
      </c>
      <c r="BR11" s="51" t="s">
        <v>274</v>
      </c>
      <c r="BS11" s="56">
        <v>9</v>
      </c>
      <c r="BT11" s="36">
        <f>IF(ISBLANK(BR11),"",IF(BR11=BR$4,BT$4,0))</f>
        <v>1</v>
      </c>
      <c r="BU11" s="51" t="s">
        <v>275</v>
      </c>
      <c r="BV11" s="56">
        <v>9</v>
      </c>
      <c r="BW11" s="36">
        <f>IF(ISBLANK(BU11),"",IF(BU11=BU$4,BW$4,0))</f>
        <v>1</v>
      </c>
      <c r="BX11" s="51"/>
      <c r="BY11" s="56"/>
      <c r="BZ11" s="36" t="str">
        <f>IF(ISBLANK(BX11),"",IF(BX11=BX$4,BZ$4,0))</f>
        <v/>
      </c>
      <c r="CA11" s="36" t="str">
        <f>IF(BS11*BV11*BY11=0," ",BS11+BV11+BY11)</f>
        <v xml:space="preserve"> </v>
      </c>
      <c r="CB11" s="71"/>
      <c r="CC11" s="72"/>
    </row>
    <row r="12" spans="1:81" s="37" customFormat="1" ht="51" x14ac:dyDescent="0.3">
      <c r="A12" s="107">
        <v>8</v>
      </c>
      <c r="B12" s="48" t="s">
        <v>109</v>
      </c>
      <c r="C12" s="34">
        <f>IF(E12="",0,E12)+IF(G12="",0,G12)+IF(I12="",0,I12)+IF(K12="",0,K12)+IF(M12="",0,M12)+IF(O12="",0,O12)+IF(Q12="",0,Q12)+IF(S12="",0,S12)+IF(U12="",0,U12)+IF(W12="",0,W12)+IF(Y12="",0,Y12)+IF(CB12="",0,CB12)</f>
        <v>21</v>
      </c>
      <c r="D12" s="95">
        <v>4</v>
      </c>
      <c r="E12" s="101">
        <f>D12</f>
        <v>4</v>
      </c>
      <c r="F12" s="59"/>
      <c r="G12" s="36">
        <f>IF(AND((AA12=""),(AC12=""),(AE12=""),(AG12=""),(AI12=""),(AK12=""),(AM12=""),(AO12=""),(AQ12=""),(AS12=""),(AU12=""),(AW12=""),(AY12=""),(BA12=""),(BC12=""),(BE12=""),(BG12=""),(BI12=""),(BK12=""),(BM12=""),(BO12=""),(BQ12="")),"",IF(AA12="",0,AA12)+IF(AC12="",0,AC12)+IF(AE12="",0,AE12)+IF(AG12="",0,AG12)+IF(AI12="",0,AI12)+IF(AK12="",0,AK12)+IF(AM12="",0,AM12)+IF(AO12="",0,AO12)+IF(AQ12="",0,AQ12)+IF(AS12="",0,AS12)+IF(AU12="",0,AU12)+IF(AW12="",0,AW12)+IF(AY12="",0,AY12)+IF(BA12="",0,BA12)+IF(BC12="",0,BC12)+IF(BE12="",0,BE12)+IF(BG12="",0,BG12)+IF(BI12="",0,BI12)+IF(BK12="",0,BK12)+IF(BM12="",0,BM12)+IF(BO12="",0,BO12)+IF(BQ12="",0,BQ12))</f>
        <v>7</v>
      </c>
      <c r="H12" s="57" t="s">
        <v>474</v>
      </c>
      <c r="I12" s="36">
        <f>IF(ISBLANK(H12),"",IF(H12=H$4,I$4,0))</f>
        <v>0</v>
      </c>
      <c r="J12" s="57" t="s">
        <v>423</v>
      </c>
      <c r="K12" s="36">
        <f>K$4</f>
        <v>3</v>
      </c>
      <c r="L12" s="57" t="s">
        <v>475</v>
      </c>
      <c r="M12" s="36">
        <f>IF(ISBLANK(L12),"",IF(L12=L$4,M$4,0))</f>
        <v>0</v>
      </c>
      <c r="N12" s="57" t="s">
        <v>476</v>
      </c>
      <c r="O12" s="36">
        <f>IF(ISBLANK(N12),"",IF(N12=N$4,O$4,0))</f>
        <v>0</v>
      </c>
      <c r="P12" s="57" t="s">
        <v>248</v>
      </c>
      <c r="Q12" s="36">
        <f>IF(ISBLANK(P12),"",IF(P12=P$4,Q$4,0))</f>
        <v>3</v>
      </c>
      <c r="R12" s="57" t="s">
        <v>477</v>
      </c>
      <c r="S12" s="36">
        <f>IF(ISBLANK(R12),"",IF(R12=R$4,S$4,0))</f>
        <v>0</v>
      </c>
      <c r="T12" s="57" t="s">
        <v>251</v>
      </c>
      <c r="U12" s="36">
        <f>IF(ISBLANK(T12),"",IF(T12=T$4,U$4,0))</f>
        <v>3</v>
      </c>
      <c r="V12" s="57" t="s">
        <v>479</v>
      </c>
      <c r="W12" s="36">
        <f>IF(AND((BT12=""),(BW12=""),(BZ12="")),"",IF(BT12="",0,BT12)+IF(BW12="",0,BW12)+IF(BZ12="",0,BZ12))</f>
        <v>1</v>
      </c>
      <c r="X12" s="54" t="s">
        <v>478</v>
      </c>
      <c r="Y12" s="36">
        <f>IF(ISBLANK(X12),"",IF(X12=X$4,Y$4,0))</f>
        <v>0</v>
      </c>
      <c r="Z12" s="51"/>
      <c r="AA12" s="36" t="str">
        <f>IF(ISBLANK(Z12),"",IF(Z12=Z$4,AA$4,0))</f>
        <v/>
      </c>
      <c r="AB12" s="51"/>
      <c r="AC12" s="36" t="str">
        <f>IF(ISBLANK(AB12),"",IF(AB12=AB$4,AC$4,0))</f>
        <v/>
      </c>
      <c r="AD12" s="51"/>
      <c r="AE12" s="36" t="str">
        <f>IF(ISBLANK(AD12),"",IF(AD12=AD$4,AE$4,0))</f>
        <v/>
      </c>
      <c r="AF12" s="51"/>
      <c r="AG12" s="36" t="str">
        <f>IF(ISBLANK(AF12),"",IF(AF12=AF$4,AG$4,0))</f>
        <v/>
      </c>
      <c r="AH12" s="51"/>
      <c r="AI12" s="36" t="str">
        <f>IF(ISBLANK(AH12),"",IF(AH12=AH$4,AI$4,0))</f>
        <v/>
      </c>
      <c r="AJ12" s="97" t="s">
        <v>373</v>
      </c>
      <c r="AK12" s="36">
        <f>AK$4</f>
        <v>1</v>
      </c>
      <c r="AL12" s="51"/>
      <c r="AM12" s="36" t="str">
        <f>IF(ISBLANK(AL12),"",IF(AL12=AL$4,AM$4,0))</f>
        <v/>
      </c>
      <c r="AN12" s="51"/>
      <c r="AO12" s="36" t="str">
        <f>IF(ISBLANK(AN12),"",IF(AN12=AN$4,AO$4,0))</f>
        <v/>
      </c>
      <c r="AP12" s="54" t="s">
        <v>480</v>
      </c>
      <c r="AQ12" s="36">
        <f>IF(ISBLANK(AP12),"",IF(AP12=AP$4,AQ$4,0))</f>
        <v>0</v>
      </c>
      <c r="AR12" s="54" t="s">
        <v>295</v>
      </c>
      <c r="AS12" s="36">
        <f>IF(ISBLANK(AR12),"",IF(AR12=AR$4,AS$4,0))</f>
        <v>1</v>
      </c>
      <c r="AT12" s="54" t="s">
        <v>291</v>
      </c>
      <c r="AU12" s="36">
        <f>AU$4</f>
        <v>1</v>
      </c>
      <c r="AV12" s="97" t="s">
        <v>372</v>
      </c>
      <c r="AW12" s="36">
        <f>IF(ISBLANK(AV12),"",IF(AV12=AV$4,AW$4,0))</f>
        <v>1</v>
      </c>
      <c r="AX12" s="51"/>
      <c r="AY12" s="36" t="str">
        <f>IF(ISBLANK(AX12),"",IF(AX12=AX$4,AY$4,0))</f>
        <v/>
      </c>
      <c r="AZ12" s="51"/>
      <c r="BA12" s="36" t="str">
        <f>IF(ISBLANK(AZ12),"",IF(AZ12=AZ$4,BA$4,0))</f>
        <v/>
      </c>
      <c r="BB12" s="51"/>
      <c r="BC12" s="36" t="str">
        <f>IF(ISBLANK(BB12),"",IF(BB12=BB$4,BC$4,0))</f>
        <v/>
      </c>
      <c r="BD12" s="51"/>
      <c r="BE12" s="36" t="str">
        <f>IF(ISBLANK(BD12),"",IF(BD12=BD$4,BE$4,0))</f>
        <v/>
      </c>
      <c r="BF12" s="54" t="s">
        <v>374</v>
      </c>
      <c r="BG12" s="36">
        <f>BG$4</f>
        <v>1</v>
      </c>
      <c r="BH12" s="51"/>
      <c r="BI12" s="36" t="str">
        <f>IF(ISBLANK(BH12),"",IF(BH12=BH$4,BI$4,0))</f>
        <v/>
      </c>
      <c r="BJ12" s="54" t="s">
        <v>329</v>
      </c>
      <c r="BK12" s="93">
        <f>IF(ISBLANK(BJ12),"",IF(BJ12=BJ$4,BK$4,0))</f>
        <v>1</v>
      </c>
      <c r="BL12" s="54" t="s">
        <v>481</v>
      </c>
      <c r="BM12" s="36">
        <f>BM$4</f>
        <v>1</v>
      </c>
      <c r="BN12" s="51"/>
      <c r="BO12" s="36" t="str">
        <f>IF(ISBLANK(BN12),"",IF(BN12=BN$4,BO$4,0))</f>
        <v/>
      </c>
      <c r="BP12" s="54" t="s">
        <v>482</v>
      </c>
      <c r="BQ12" s="36">
        <f>IF(ISBLANK(BP12),"",IF(BP12=BP$4,BQ$4,0))</f>
        <v>0</v>
      </c>
      <c r="BR12" s="51" t="s">
        <v>274</v>
      </c>
      <c r="BS12" s="56">
        <v>7</v>
      </c>
      <c r="BT12" s="36">
        <f>IF(ISBLANK(BR12),"",IF(BR12=BR$4,BT$4,0))</f>
        <v>1</v>
      </c>
      <c r="BU12" s="51"/>
      <c r="BV12" s="56"/>
      <c r="BW12" s="36" t="str">
        <f>IF(ISBLANK(BU12),"",IF(BU12=BU$4,BW$4,0))</f>
        <v/>
      </c>
      <c r="BX12" s="51"/>
      <c r="BY12" s="56"/>
      <c r="BZ12" s="36" t="str">
        <f>IF(ISBLANK(BX12),"",IF(BX12=BX$4,BZ$4,0))</f>
        <v/>
      </c>
      <c r="CA12" s="36" t="str">
        <f>IF(BS12*BV12*BY12=0," ",BS12+BV12+BY12)</f>
        <v xml:space="preserve"> </v>
      </c>
      <c r="CB12" s="71"/>
      <c r="CC12" s="72"/>
    </row>
    <row r="13" spans="1:81" s="37" customFormat="1" ht="30.6" x14ac:dyDescent="0.3">
      <c r="A13" s="107">
        <v>9</v>
      </c>
      <c r="B13" s="33" t="s">
        <v>49</v>
      </c>
      <c r="C13" s="34">
        <f>IF(E13="",0,E13)+IF(G13="",0,G13)+IF(I13="",0,I13)+IF(K13="",0,K13)+IF(M13="",0,M13)+IF(O13="",0,O13)+IF(Q13="",0,Q13)+IF(S13="",0,S13)+IF(U13="",0,U13)+IF(W13="",0,W13)+IF(Y13="",0,Y13)+IF(CB13="",0,CB13)</f>
        <v>20</v>
      </c>
      <c r="D13" s="95">
        <v>5</v>
      </c>
      <c r="E13" s="101">
        <f>D13</f>
        <v>5</v>
      </c>
      <c r="F13" s="59"/>
      <c r="G13" s="36">
        <f>IF(AND((AA13=""),(AC13=""),(AE13=""),(AG13=""),(AI13=""),(AK13=""),(AM13=""),(AO13=""),(AQ13=""),(AS13=""),(AU13=""),(AW13=""),(AY13=""),(BA13=""),(BC13=""),(BE13=""),(BG13=""),(BI13=""),(BK13=""),(BM13=""),(BO13=""),(BQ13="")),"",IF(AA13="",0,AA13)+IF(AC13="",0,AC13)+IF(AE13="",0,AE13)+IF(AG13="",0,AG13)+IF(AI13="",0,AI13)+IF(AK13="",0,AK13)+IF(AM13="",0,AM13)+IF(AO13="",0,AO13)+IF(AQ13="",0,AQ13)+IF(AS13="",0,AS13)+IF(AU13="",0,AU13)+IF(AW13="",0,AW13)+IF(AY13="",0,AY13)+IF(BA13="",0,BA13)+IF(BC13="",0,BC13)+IF(BE13="",0,BE13)+IF(BG13="",0,BG13)+IF(BI13="",0,BI13)+IF(BK13="",0,BK13)+IF(BM13="",0,BM13)+IF(BO13="",0,BO13)+IF(BQ13="",0,BQ13))</f>
        <v>6</v>
      </c>
      <c r="H13" s="57" t="s">
        <v>447</v>
      </c>
      <c r="I13" s="36">
        <f>IF(ISBLANK(H13),"",IF(H13=H$4,I$4,0))</f>
        <v>0</v>
      </c>
      <c r="J13" s="57" t="s">
        <v>326</v>
      </c>
      <c r="K13" s="36">
        <f>K$4</f>
        <v>3</v>
      </c>
      <c r="L13" s="57" t="s">
        <v>327</v>
      </c>
      <c r="M13" s="36">
        <f>IF(ISBLANK(L13),"",IF(L13=L$4,M$4,0))</f>
        <v>0</v>
      </c>
      <c r="N13" s="49"/>
      <c r="O13" s="36" t="str">
        <f>IF(ISBLANK(N13),"",IF(N13=N$4,O$4,0))</f>
        <v/>
      </c>
      <c r="P13" s="57" t="s">
        <v>248</v>
      </c>
      <c r="Q13" s="36">
        <f>IF(ISBLANK(P13),"",IF(P13=P$4,Q$4,0))</f>
        <v>3</v>
      </c>
      <c r="R13" s="49"/>
      <c r="S13" s="36" t="str">
        <f>IF(ISBLANK(R13),"",IF(R13=R$4,S$4,0))</f>
        <v/>
      </c>
      <c r="T13" s="49"/>
      <c r="U13" s="36" t="str">
        <f>IF(ISBLANK(T13),"",IF(T13=T$4,U$4,0))</f>
        <v/>
      </c>
      <c r="V13" s="57" t="s">
        <v>297</v>
      </c>
      <c r="W13" s="36">
        <f>IF(AND((BT13=""),(BW13=""),(BZ13="")),"",IF(BT13="",0,BT13)+IF(BW13="",0,BW13)+IF(BZ13="",0,BZ13))</f>
        <v>3</v>
      </c>
      <c r="X13" s="51"/>
      <c r="Y13" s="36" t="str">
        <f>IF(ISBLANK(X13),"",IF(X13=X$4,Y$4,0))</f>
        <v/>
      </c>
      <c r="Z13" s="51"/>
      <c r="AA13" s="36" t="str">
        <f>IF(ISBLANK(Z13),"",IF(Z13=Z$4,AA$4,0))</f>
        <v/>
      </c>
      <c r="AB13" s="51"/>
      <c r="AC13" s="36" t="str">
        <f>IF(ISBLANK(AB13),"",IF(AB13=AB$4,AC$4,0))</f>
        <v/>
      </c>
      <c r="AD13" s="54" t="s">
        <v>306</v>
      </c>
      <c r="AE13" s="93">
        <f>IF(ISBLANK(AD13),"",IF(AD13=AD$4,AE$4,0))</f>
        <v>1</v>
      </c>
      <c r="AF13" s="51"/>
      <c r="AG13" s="36" t="str">
        <f>IF(ISBLANK(AF13),"",IF(AF13=AF$4,AG$4,0))</f>
        <v/>
      </c>
      <c r="AH13" s="51"/>
      <c r="AI13" s="36" t="str">
        <f>IF(ISBLANK(AH13),"",IF(AH13=AH$4,AI$4,0))</f>
        <v/>
      </c>
      <c r="AJ13" s="97" t="s">
        <v>280</v>
      </c>
      <c r="AK13" s="36">
        <f>AK$4</f>
        <v>1</v>
      </c>
      <c r="AL13" s="51"/>
      <c r="AM13" s="36" t="str">
        <f>IF(ISBLANK(AL13),"",IF(AL13=AL$4,AM$4,0))</f>
        <v/>
      </c>
      <c r="AN13" s="51"/>
      <c r="AO13" s="36" t="str">
        <f>IF(ISBLANK(AN13),"",IF(AN13=AN$4,AO$4,0))</f>
        <v/>
      </c>
      <c r="AP13" s="54" t="s">
        <v>309</v>
      </c>
      <c r="AQ13" s="36">
        <f>AQ$4</f>
        <v>1</v>
      </c>
      <c r="AR13" s="54" t="s">
        <v>281</v>
      </c>
      <c r="AS13" s="36">
        <f>IF(ISBLANK(AR13),"",IF(AR13=AR$4,AS$4,0))</f>
        <v>1</v>
      </c>
      <c r="AT13" s="51"/>
      <c r="AU13" s="36" t="str">
        <f>IF(ISBLANK(AT13),"",IF(AT13=AT$4,AU$4,0))</f>
        <v/>
      </c>
      <c r="AV13" s="97" t="s">
        <v>296</v>
      </c>
      <c r="AW13" s="36">
        <f>AW$4</f>
        <v>1</v>
      </c>
      <c r="AX13" s="51"/>
      <c r="AY13" s="36" t="str">
        <f>IF(ISBLANK(AX13),"",IF(AX13=AX$4,AY$4,0))</f>
        <v/>
      </c>
      <c r="AZ13" s="51"/>
      <c r="BA13" s="36" t="str">
        <f>IF(ISBLANK(AZ13),"",IF(AZ13=AZ$4,BA$4,0))</f>
        <v/>
      </c>
      <c r="BB13" s="51"/>
      <c r="BC13" s="36" t="str">
        <f>IF(ISBLANK(BB13),"",IF(BB13=BB$4,BC$4,0))</f>
        <v/>
      </c>
      <c r="BD13" s="51"/>
      <c r="BE13" s="36" t="str">
        <f>IF(ISBLANK(BD13),"",IF(BD13=BD$4,BE$4,0))</f>
        <v/>
      </c>
      <c r="BF13" s="54" t="s">
        <v>303</v>
      </c>
      <c r="BG13" s="36">
        <f>IF(ISBLANK(BF13),"",IF(BF13=BF$4,BG$4,0))</f>
        <v>1</v>
      </c>
      <c r="BH13" s="51"/>
      <c r="BI13" s="36" t="str">
        <f>IF(ISBLANK(BH13),"",IF(BH13=BH$4,BI$4,0))</f>
        <v/>
      </c>
      <c r="BJ13" s="51"/>
      <c r="BK13" s="36" t="str">
        <f>IF(ISBLANK(BJ13),"",IF(BJ13=BJ$4,BK$4,0))</f>
        <v/>
      </c>
      <c r="BL13" s="51"/>
      <c r="BM13" s="36" t="str">
        <f>IF(ISBLANK(BL13),"",IF(BL13=BL$4,BM$4,0))</f>
        <v/>
      </c>
      <c r="BN13" s="51"/>
      <c r="BO13" s="36" t="str">
        <f>IF(ISBLANK(BN13),"",IF(BN13=BN$4,BO$4,0))</f>
        <v/>
      </c>
      <c r="BP13" s="51"/>
      <c r="BQ13" s="36" t="str">
        <f>IF(ISBLANK(BP13),"",IF(BP13=BP$4,BQ$4,0))</f>
        <v/>
      </c>
      <c r="BR13" s="51" t="s">
        <v>274</v>
      </c>
      <c r="BS13" s="56">
        <v>5</v>
      </c>
      <c r="BT13" s="36">
        <f>IF(ISBLANK(BR13),"",IF(BR13=BR$4,BT$4,0))</f>
        <v>1</v>
      </c>
      <c r="BU13" s="51" t="s">
        <v>275</v>
      </c>
      <c r="BV13" s="56">
        <v>4</v>
      </c>
      <c r="BW13" s="36">
        <f>IF(ISBLANK(BU13),"",IF(BU13=BU$4,BW$4,0))</f>
        <v>1</v>
      </c>
      <c r="BX13" s="51" t="s">
        <v>276</v>
      </c>
      <c r="BY13" s="56">
        <v>6</v>
      </c>
      <c r="BZ13" s="36">
        <f>IF(ISBLANK(BX13),"",IF(BX13=BX$4,BZ$4,0))</f>
        <v>1</v>
      </c>
      <c r="CA13" s="36">
        <f>IF(BS13*BV13*BY13=0," ",BS13+BV13+BY13)</f>
        <v>15</v>
      </c>
      <c r="CB13" s="71"/>
      <c r="CC13" s="72"/>
    </row>
    <row r="14" spans="1:81" s="37" customFormat="1" ht="79.2" x14ac:dyDescent="0.3">
      <c r="A14" s="107">
        <v>9</v>
      </c>
      <c r="B14" s="33" t="s">
        <v>53</v>
      </c>
      <c r="C14" s="34">
        <f>IF(E14="",0,E14)+IF(G14="",0,G14)+IF(I14="",0,I14)+IF(K14="",0,K14)+IF(M14="",0,M14)+IF(O14="",0,O14)+IF(Q14="",0,Q14)+IF(S14="",0,S14)+IF(U14="",0,U14)+IF(W14="",0,W14)+IF(Y14="",0,Y14)+IF(CB14="",0,CB14)</f>
        <v>20</v>
      </c>
      <c r="D14" s="95">
        <v>7</v>
      </c>
      <c r="E14" s="94">
        <f>2/2</f>
        <v>1</v>
      </c>
      <c r="F14" s="59"/>
      <c r="G14" s="36">
        <f>IF(AND((AA14=""),(AC14=""),(AE14=""),(AG14=""),(AI14=""),(AK14=""),(AM14=""),(AO14=""),(AQ14=""),(AS14=""),(AU14=""),(AW14=""),(AY14=""),(BA14=""),(BC14=""),(BE14=""),(BG14=""),(BI14=""),(BK14=""),(BM14=""),(BO14=""),(BQ14="")),"",IF(AA14="",0,AA14)+IF(AC14="",0,AC14)+IF(AE14="",0,AE14)+IF(AG14="",0,AG14)+IF(AI14="",0,AI14)+IF(AK14="",0,AK14)+IF(AM14="",0,AM14)+IF(AO14="",0,AO14)+IF(AQ14="",0,AQ14)+IF(AS14="",0,AS14)+IF(AU14="",0,AU14)+IF(AW14="",0,AW14)+IF(AY14="",0,AY14)+IF(BA14="",0,BA14)+IF(BC14="",0,BC14)+IF(BE14="",0,BE14)+IF(BG14="",0,BG14)+IF(BI14="",0,BI14)+IF(BK14="",0,BK14)+IF(BM14="",0,BM14)+IF(BO14="",0,BO14)+IF(BQ14="",0,BQ14))</f>
        <v>11</v>
      </c>
      <c r="H14" s="57" t="s">
        <v>462</v>
      </c>
      <c r="I14" s="94">
        <v>2</v>
      </c>
      <c r="J14" s="57" t="s">
        <v>456</v>
      </c>
      <c r="K14" s="36">
        <f>IF(ISBLANK(J14),"",IF(J14=J$4,K$4,0))</f>
        <v>0</v>
      </c>
      <c r="L14" s="49" t="s">
        <v>457</v>
      </c>
      <c r="M14" s="94">
        <v>1</v>
      </c>
      <c r="N14" s="57" t="s">
        <v>458</v>
      </c>
      <c r="O14" s="36">
        <f>IF(ISBLANK(N14),"",IF(N14=N$4,O$4,0))</f>
        <v>0</v>
      </c>
      <c r="P14" s="49" t="s">
        <v>459</v>
      </c>
      <c r="Q14" s="94">
        <v>1</v>
      </c>
      <c r="R14" s="57" t="s">
        <v>460</v>
      </c>
      <c r="S14" s="94">
        <v>2</v>
      </c>
      <c r="T14" s="102" t="s">
        <v>461</v>
      </c>
      <c r="U14" s="94">
        <v>1</v>
      </c>
      <c r="V14" s="57" t="s">
        <v>463</v>
      </c>
      <c r="W14" s="36">
        <f>IF(AND((BT14=""),(BW14=""),(BZ14="")),"",IF(BT14="",0,BT14)+IF(BW14="",0,BW14)+IF(BZ14="",0,BZ14))</f>
        <v>1</v>
      </c>
      <c r="X14" s="54" t="s">
        <v>386</v>
      </c>
      <c r="Y14" s="36">
        <f>IF(ISBLANK(X14),"",IF(X14=X$4,Y$4,0))</f>
        <v>0</v>
      </c>
      <c r="Z14" s="51"/>
      <c r="AA14" s="36" t="str">
        <f>IF(ISBLANK(Z14),"",IF(Z14=Z$4,AA$4,0))</f>
        <v/>
      </c>
      <c r="AB14" s="51"/>
      <c r="AC14" s="36" t="str">
        <f>IF(ISBLANK(AB14),"",IF(AB14=AB$4,AC$4,0))</f>
        <v/>
      </c>
      <c r="AD14" s="51"/>
      <c r="AE14" s="36" t="str">
        <f>IF(ISBLANK(AD14),"",IF(AD14=AD$4,AE$4,0))</f>
        <v/>
      </c>
      <c r="AF14" s="51"/>
      <c r="AG14" s="36" t="str">
        <f>IF(ISBLANK(AF14),"",IF(AF14=AF$4,AG$4,0))</f>
        <v/>
      </c>
      <c r="AH14" s="54" t="s">
        <v>300</v>
      </c>
      <c r="AI14" s="36">
        <f>IF(ISBLANK(AH14),"",IF(AH14=AH$4,AI$4,0))</f>
        <v>1</v>
      </c>
      <c r="AJ14" s="97" t="s">
        <v>286</v>
      </c>
      <c r="AK14" s="36">
        <f>AK$4</f>
        <v>1</v>
      </c>
      <c r="AL14" s="51"/>
      <c r="AM14" s="36" t="str">
        <f>IF(ISBLANK(AL14),"",IF(AL14=AL$4,AM$4,0))</f>
        <v/>
      </c>
      <c r="AN14" s="54" t="s">
        <v>331</v>
      </c>
      <c r="AO14" s="36">
        <f>IF(ISBLANK(AN14),"",IF(AN14=AN$4,AO$4,0))</f>
        <v>1</v>
      </c>
      <c r="AP14" s="54" t="s">
        <v>368</v>
      </c>
      <c r="AQ14" s="36">
        <f>AQ$4</f>
        <v>1</v>
      </c>
      <c r="AR14" s="54" t="s">
        <v>301</v>
      </c>
      <c r="AS14" s="36">
        <f>AS$4</f>
        <v>1</v>
      </c>
      <c r="AT14" s="54" t="s">
        <v>302</v>
      </c>
      <c r="AU14" s="36">
        <f>AU$4</f>
        <v>1</v>
      </c>
      <c r="AV14" s="97" t="s">
        <v>287</v>
      </c>
      <c r="AW14" s="36">
        <f>$AW$4</f>
        <v>1</v>
      </c>
      <c r="AX14" s="54" t="s">
        <v>347</v>
      </c>
      <c r="AY14" s="93">
        <f>IF(ISBLANK(AX14),"",IF(AX14=AX$4,AY$4,0))</f>
        <v>1</v>
      </c>
      <c r="AZ14" s="51"/>
      <c r="BA14" s="36" t="str">
        <f>IF(ISBLANK(AZ14),"",IF(AZ14=AZ$4,BA$4,0))</f>
        <v/>
      </c>
      <c r="BB14" s="51"/>
      <c r="BC14" s="36" t="str">
        <f>IF(ISBLANK(BB14),"",IF(BB14=BB$4,BC$4,0))</f>
        <v/>
      </c>
      <c r="BD14" s="51"/>
      <c r="BE14" s="36" t="str">
        <f>IF(ISBLANK(BD14),"",IF(BD14=BD$4,BE$4,0))</f>
        <v/>
      </c>
      <c r="BF14" s="54" t="s">
        <v>303</v>
      </c>
      <c r="BG14" s="36">
        <f>IF(ISBLANK(BF14),"",IF(BF14=BF$4,BG$4,0))</f>
        <v>1</v>
      </c>
      <c r="BH14" s="54" t="s">
        <v>369</v>
      </c>
      <c r="BI14" s="36">
        <f>BI$4</f>
        <v>1</v>
      </c>
      <c r="BJ14" s="51"/>
      <c r="BK14" s="36" t="str">
        <f>IF(ISBLANK(BJ14),"",IF(BJ14=BJ$4,BK$4,0))</f>
        <v/>
      </c>
      <c r="BL14" s="51"/>
      <c r="BM14" s="36" t="str">
        <f>IF(ISBLANK(BL14),"",IF(BL14=BL$4,BM$4,0))</f>
        <v/>
      </c>
      <c r="BN14" s="54" t="s">
        <v>367</v>
      </c>
      <c r="BO14" s="36">
        <f>BO$4</f>
        <v>1</v>
      </c>
      <c r="BP14" s="54" t="s">
        <v>464</v>
      </c>
      <c r="BQ14" s="36">
        <f>IF(ISBLANK(BP14),"",IF(BP14=BP$4,BQ$4,0))</f>
        <v>0</v>
      </c>
      <c r="BR14" s="51" t="s">
        <v>274</v>
      </c>
      <c r="BS14" s="56">
        <v>8</v>
      </c>
      <c r="BT14" s="36">
        <f>IF(ISBLANK(BR14),"",IF(BR14=BR$4,BT$4,0))</f>
        <v>1</v>
      </c>
      <c r="BU14" s="51"/>
      <c r="BV14" s="56"/>
      <c r="BW14" s="36" t="str">
        <f>IF(ISBLANK(BU14),"",IF(BU14=BU$4,BW$4,0))</f>
        <v/>
      </c>
      <c r="BX14" s="51"/>
      <c r="BY14" s="56"/>
      <c r="BZ14" s="36" t="str">
        <f>IF(ISBLANK(BX14),"",IF(BX14=BX$4,BZ$4,0))</f>
        <v/>
      </c>
      <c r="CA14" s="36" t="str">
        <f>IF(BS14*BV14*BY14=0," ",BS14+BV14+BY14)</f>
        <v xml:space="preserve"> </v>
      </c>
      <c r="CB14" s="71"/>
      <c r="CC14" s="72"/>
    </row>
    <row r="15" spans="1:81" s="37" customFormat="1" ht="51" x14ac:dyDescent="0.3">
      <c r="A15" s="107">
        <v>11</v>
      </c>
      <c r="B15" s="48" t="s">
        <v>63</v>
      </c>
      <c r="C15" s="34">
        <f>IF(E15="",0,E15)+IF(G15="",0,G15)+IF(I15="",0,I15)+IF(K15="",0,K15)+IF(M15="",0,M15)+IF(O15="",0,O15)+IF(Q15="",0,Q15)+IF(S15="",0,S15)+IF(U15="",0,U15)+IF(W15="",0,W15)+IF(Y15="",0,Y15)+IF(CB15="",0,CB15)</f>
        <v>19</v>
      </c>
      <c r="D15" s="95">
        <v>3</v>
      </c>
      <c r="E15" s="101">
        <f>D15</f>
        <v>3</v>
      </c>
      <c r="F15" s="59"/>
      <c r="G15" s="36">
        <f>IF(AND((AA15=""),(AC15=""),(AE15=""),(AG15=""),(AI15=""),(AK15=""),(AM15=""),(AO15=""),(AQ15=""),(AS15=""),(AU15=""),(AW15=""),(AY15=""),(BA15=""),(BC15=""),(BE15=""),(BG15=""),(BI15=""),(BK15=""),(BM15=""),(BO15=""),(BQ15="")),"",IF(AA15="",0,AA15)+IF(AC15="",0,AC15)+IF(AE15="",0,AE15)+IF(AG15="",0,AG15)+IF(AI15="",0,AI15)+IF(AK15="",0,AK15)+IF(AM15="",0,AM15)+IF(AO15="",0,AO15)+IF(AQ15="",0,AQ15)+IF(AS15="",0,AS15)+IF(AU15="",0,AU15)+IF(AW15="",0,AW15)+IF(AY15="",0,AY15)+IF(BA15="",0,BA15)+IF(BC15="",0,BC15)+IF(BE15="",0,BE15)+IF(BG15="",0,BG15)+IF(BI15="",0,BI15)+IF(BK15="",0,BK15)+IF(BM15="",0,BM15)+IF(BO15="",0,BO15)+IF(BQ15="",0,BQ15))</f>
        <v>11</v>
      </c>
      <c r="H15" s="49"/>
      <c r="I15" s="36" t="str">
        <f>IF(ISBLANK(H15),"",IF(H15=H$4,I$4,0))</f>
        <v/>
      </c>
      <c r="J15" s="49"/>
      <c r="K15" s="36" t="str">
        <f>IF(ISBLANK(J15),"",IF(J15=J$4,K$4,0))</f>
        <v/>
      </c>
      <c r="L15" s="49"/>
      <c r="M15" s="36" t="str">
        <f>IF(ISBLANK(L15),"",IF(L15=L$4,M$4,0))</f>
        <v/>
      </c>
      <c r="N15" s="49"/>
      <c r="O15" s="36" t="str">
        <f>IF(ISBLANK(N15),"",IF(N15=N$4,O$4,0))</f>
        <v/>
      </c>
      <c r="P15" s="57" t="s">
        <v>507</v>
      </c>
      <c r="Q15" s="36">
        <f>IF(ISBLANK(P15),"",IF(P15=P$4,Q$4,0))</f>
        <v>0</v>
      </c>
      <c r="R15" s="57" t="s">
        <v>508</v>
      </c>
      <c r="S15" s="36">
        <f>IF(ISBLANK(R15),"",IF(R15=R$4,S$4,0))</f>
        <v>0</v>
      </c>
      <c r="T15" s="57" t="s">
        <v>252</v>
      </c>
      <c r="U15" s="36">
        <f>IF(ISBLANK(T15),"",IF(T15=T$4,U$4,0))</f>
        <v>3</v>
      </c>
      <c r="V15" s="57" t="s">
        <v>510</v>
      </c>
      <c r="W15" s="36">
        <f>IF(AND((BT15=""),(BW15=""),(BZ15="")),"",IF(BT15="",0,BT15)+IF(BW15="",0,BW15)+IF(BZ15="",0,BZ15))</f>
        <v>2</v>
      </c>
      <c r="X15" s="54" t="s">
        <v>509</v>
      </c>
      <c r="Y15" s="36">
        <f>IF(ISBLANK(X15),"",IF(X15=X$4,Y$4,0))</f>
        <v>0</v>
      </c>
      <c r="Z15" s="51"/>
      <c r="AA15" s="36" t="str">
        <f>IF(ISBLANK(Z15),"",IF(Z15=Z$4,AA$4,0))</f>
        <v/>
      </c>
      <c r="AB15" s="54" t="s">
        <v>328</v>
      </c>
      <c r="AC15" s="36">
        <f>IF(ISBLANK(AB15),"",IF(AB15=AB$4,AC$4,0))</f>
        <v>1</v>
      </c>
      <c r="AD15" s="54" t="s">
        <v>305</v>
      </c>
      <c r="AE15" s="36">
        <f>IF(ISBLANK(AD15),"",IF(AD15=AD$4,AE$4,0))</f>
        <v>1</v>
      </c>
      <c r="AF15" s="51"/>
      <c r="AG15" s="36" t="str">
        <f>IF(ISBLANK(AF15),"",IF(AF15=AF$4,AG$4,0))</f>
        <v/>
      </c>
      <c r="AH15" s="51"/>
      <c r="AI15" s="36" t="str">
        <f>IF(ISBLANK(AH15),"",IF(AH15=AH$4,AI$4,0))</f>
        <v/>
      </c>
      <c r="AJ15" s="97" t="s">
        <v>511</v>
      </c>
      <c r="AK15" s="36">
        <f>AK$4</f>
        <v>1</v>
      </c>
      <c r="AL15" s="51"/>
      <c r="AM15" s="36" t="str">
        <f>IF(ISBLANK(AL15),"",IF(AL15=AL$4,AM$4,0))</f>
        <v/>
      </c>
      <c r="AN15" s="54" t="s">
        <v>359</v>
      </c>
      <c r="AO15" s="36">
        <f>AO$4</f>
        <v>1</v>
      </c>
      <c r="AP15" s="51"/>
      <c r="AQ15" s="36" t="str">
        <f>IF(ISBLANK(AP15),"",IF(AP15=AP$4,AQ$4,0))</f>
        <v/>
      </c>
      <c r="AR15" s="54" t="s">
        <v>295</v>
      </c>
      <c r="AS15" s="36">
        <f>IF(ISBLANK(AR15),"",IF(AR15=AR$4,AS$4,0))</f>
        <v>1</v>
      </c>
      <c r="AT15" s="54" t="s">
        <v>291</v>
      </c>
      <c r="AU15" s="36">
        <f>AU$4</f>
        <v>1</v>
      </c>
      <c r="AV15" s="97" t="s">
        <v>512</v>
      </c>
      <c r="AW15" s="36">
        <f>AW$4</f>
        <v>1</v>
      </c>
      <c r="AX15" s="51"/>
      <c r="AY15" s="36" t="str">
        <f>IF(ISBLANK(AX15),"",IF(AX15=AX$4,AY$4,0))</f>
        <v/>
      </c>
      <c r="AZ15" s="54" t="s">
        <v>513</v>
      </c>
      <c r="BA15" s="36">
        <f>IF(ISBLANK(AZ15),"",IF(AZ15=AZ$4,BA$4,0))</f>
        <v>0</v>
      </c>
      <c r="BB15" s="51"/>
      <c r="BC15" s="36" t="str">
        <f>IF(ISBLANK(BB15),"",IF(BB15=BB$4,BC$4,0))</f>
        <v/>
      </c>
      <c r="BD15" s="51"/>
      <c r="BE15" s="36" t="str">
        <f>IF(ISBLANK(BD15),"",IF(BD15=BD$4,BE$4,0))</f>
        <v/>
      </c>
      <c r="BF15" s="54" t="s">
        <v>514</v>
      </c>
      <c r="BG15" s="36">
        <f>BG$4</f>
        <v>1</v>
      </c>
      <c r="BH15" s="54" t="s">
        <v>515</v>
      </c>
      <c r="BI15" s="36">
        <f>IF(ISBLANK(BH15),"",IF(BH15=BH$4,BI$4,0))</f>
        <v>0</v>
      </c>
      <c r="BJ15" s="54" t="s">
        <v>516</v>
      </c>
      <c r="BK15" s="36">
        <f>IF(ISBLANK(BJ15),"",IF(BJ15=BJ$4,BK$4,0))</f>
        <v>0</v>
      </c>
      <c r="BL15" s="54" t="s">
        <v>292</v>
      </c>
      <c r="BM15" s="93">
        <f>IF(ISBLANK(BL15),"",IF(BL15=BL$4,BM$4,0))</f>
        <v>1</v>
      </c>
      <c r="BN15" s="54" t="s">
        <v>517</v>
      </c>
      <c r="BO15" s="36">
        <f>BO$4</f>
        <v>1</v>
      </c>
      <c r="BP15" s="54" t="s">
        <v>518</v>
      </c>
      <c r="BQ15" s="36">
        <f>BQ$4</f>
        <v>1</v>
      </c>
      <c r="BR15" s="51" t="s">
        <v>274</v>
      </c>
      <c r="BS15" s="56">
        <v>5</v>
      </c>
      <c r="BT15" s="36">
        <f>IF(ISBLANK(BR15),"",IF(BR15=BR$4,BT$4,0))</f>
        <v>1</v>
      </c>
      <c r="BU15" s="51" t="s">
        <v>275</v>
      </c>
      <c r="BV15" s="56">
        <v>11</v>
      </c>
      <c r="BW15" s="36">
        <f>IF(ISBLANK(BU15),"",IF(BU15=BU$4,BW$4,0))</f>
        <v>1</v>
      </c>
      <c r="BX15" s="51"/>
      <c r="BY15" s="56"/>
      <c r="BZ15" s="36" t="str">
        <f>IF(ISBLANK(BX15),"",IF(BX15=BX$4,BZ$4,0))</f>
        <v/>
      </c>
      <c r="CA15" s="36" t="str">
        <f>IF(BS15*BV15*BY15=0," ",BS15+BV15+BY15)</f>
        <v xml:space="preserve"> </v>
      </c>
      <c r="CB15" s="71"/>
      <c r="CC15" s="72"/>
    </row>
    <row r="16" spans="1:81" s="37" customFormat="1" ht="30.6" x14ac:dyDescent="0.3">
      <c r="A16" s="107">
        <v>12</v>
      </c>
      <c r="B16" s="33" t="s">
        <v>55</v>
      </c>
      <c r="C16" s="34">
        <f>IF(E16="",0,E16)+IF(G16="",0,G16)+IF(I16="",0,I16)+IF(K16="",0,K16)+IF(M16="",0,M16)+IF(O16="",0,O16)+IF(Q16="",0,Q16)+IF(S16="",0,S16)+IF(U16="",0,U16)+IF(W16="",0,W16)+IF(Y16="",0,Y16)+IF(CB16="",0,CB16)</f>
        <v>16</v>
      </c>
      <c r="D16" s="95">
        <v>11</v>
      </c>
      <c r="E16" s="36"/>
      <c r="F16" s="59"/>
      <c r="G16" s="36">
        <f>IF(AND((AA16=""),(AC16=""),(AE16=""),(AG16=""),(AI16=""),(AK16=""),(AM16=""),(AO16=""),(AQ16=""),(AS16=""),(AU16=""),(AW16=""),(AY16=""),(BA16=""),(BC16=""),(BE16=""),(BG16=""),(BI16=""),(BK16=""),(BM16=""),(BO16=""),(BQ16="")),"",IF(AA16="",0,AA16)+IF(AC16="",0,AC16)+IF(AE16="",0,AE16)+IF(AG16="",0,AG16)+IF(AI16="",0,AI16)+IF(AK16="",0,AK16)+IF(AM16="",0,AM16)+IF(AO16="",0,AO16)+IF(AQ16="",0,AQ16)+IF(AS16="",0,AS16)+IF(AU16="",0,AU16)+IF(AW16="",0,AW16)+IF(AY16="",0,AY16)+IF(BA16="",0,BA16)+IF(BC16="",0,BC16)+IF(BE16="",0,BE16)+IF(BG16="",0,BG16)+IF(BI16="",0,BI16)+IF(BK16="",0,BK16)+IF(BM16="",0,BM16)+IF(BO16="",0,BO16)+IF(BQ16="",0,BQ16))</f>
        <v>10</v>
      </c>
      <c r="H16" s="57" t="s">
        <v>537</v>
      </c>
      <c r="I16" s="36">
        <f>IF(ISBLANK(H16),"",IF(H16=H$4,I$4,0))</f>
        <v>0</v>
      </c>
      <c r="J16" s="57" t="s">
        <v>398</v>
      </c>
      <c r="K16" s="36">
        <f>IF(ISBLANK(J16),"",IF(J16=J$4,K$4,0))</f>
        <v>0</v>
      </c>
      <c r="L16" s="57" t="s">
        <v>400</v>
      </c>
      <c r="M16" s="36">
        <f>IF(ISBLANK(L16),"",IF(L16=L$4,M$4,0))</f>
        <v>0</v>
      </c>
      <c r="N16" s="57" t="s">
        <v>361</v>
      </c>
      <c r="O16" s="36">
        <f>IF(ISBLANK(N16),"",IF(N16=N$4,O$4,0))</f>
        <v>0</v>
      </c>
      <c r="P16" s="57" t="s">
        <v>397</v>
      </c>
      <c r="Q16" s="36">
        <f>IF(ISBLANK(P16),"",IF(P16=P$4,Q$4,0))</f>
        <v>0</v>
      </c>
      <c r="R16" s="57" t="s">
        <v>53</v>
      </c>
      <c r="S16" s="36">
        <f>IF(ISBLANK(R16),"",IF(R16=R$4,S$4,0))</f>
        <v>0</v>
      </c>
      <c r="T16" s="57" t="s">
        <v>396</v>
      </c>
      <c r="U16" s="36">
        <f>U$4</f>
        <v>3</v>
      </c>
      <c r="V16" s="57" t="s">
        <v>401</v>
      </c>
      <c r="W16" s="36">
        <f>IF(AND((BT16=""),(BW16=""),(BZ16="")),"",IF(BT16="",0,BT16)+IF(BW16="",0,BW16)+IF(BZ16="",0,BZ16))</f>
        <v>3</v>
      </c>
      <c r="X16" s="54" t="s">
        <v>395</v>
      </c>
      <c r="Y16" s="36">
        <f>IF(ISBLANK(X16),"",IF(X16=X$4,Y$4,0))</f>
        <v>0</v>
      </c>
      <c r="Z16" s="51"/>
      <c r="AA16" s="36" t="str">
        <f>IF(ISBLANK(Z16),"",IF(Z16=Z$4,AA$4,0))</f>
        <v/>
      </c>
      <c r="AB16" s="54" t="s">
        <v>399</v>
      </c>
      <c r="AC16" s="36">
        <f>IF(ISBLANK(AB16),"",IF(AB16=AB$4,AC$4,0))</f>
        <v>0</v>
      </c>
      <c r="AD16" s="51"/>
      <c r="AE16" s="36" t="str">
        <f>IF(ISBLANK(AD16),"",IF(AD16=AD$4,AE$4,0))</f>
        <v/>
      </c>
      <c r="AF16" s="51"/>
      <c r="AG16" s="36" t="str">
        <f>IF(ISBLANK(AF16),"",IF(AF16=AF$4,AG$4,0))</f>
        <v/>
      </c>
      <c r="AH16" s="51"/>
      <c r="AI16" s="36" t="str">
        <f>IF(ISBLANK(AH16),"",IF(AH16=AH$4,AI$4,0))</f>
        <v/>
      </c>
      <c r="AJ16" s="97" t="s">
        <v>299</v>
      </c>
      <c r="AK16" s="36">
        <f>AK$4</f>
        <v>1</v>
      </c>
      <c r="AL16" s="51"/>
      <c r="AM16" s="36" t="str">
        <f>IF(ISBLANK(AL16),"",IF(AL16=AL$4,AM$4,0))</f>
        <v/>
      </c>
      <c r="AN16" s="54" t="s">
        <v>331</v>
      </c>
      <c r="AO16" s="93">
        <f>IF(ISBLANK(AN16),"",IF(AN16=AN$4,AO$4,0))</f>
        <v>1</v>
      </c>
      <c r="AP16" s="54" t="s">
        <v>308</v>
      </c>
      <c r="AQ16" s="36">
        <f>AQ$4</f>
        <v>1</v>
      </c>
      <c r="AR16" s="54" t="s">
        <v>295</v>
      </c>
      <c r="AS16" s="36">
        <f>IF(ISBLANK(AR16),"",IF(AR16=AR$4,AS$4,0))</f>
        <v>1</v>
      </c>
      <c r="AT16" s="54" t="s">
        <v>362</v>
      </c>
      <c r="AU16" s="36">
        <f>AU$4</f>
        <v>1</v>
      </c>
      <c r="AV16" s="97" t="s">
        <v>287</v>
      </c>
      <c r="AW16" s="36">
        <f>IF(ISBLANK(AV16),"",IF(AV16=AV$4,AW$4,0))</f>
        <v>1</v>
      </c>
      <c r="AX16" s="51"/>
      <c r="AY16" s="36" t="str">
        <f>IF(ISBLANK(AX16),"",IF(AX16=AX$4,AY$4,0))</f>
        <v/>
      </c>
      <c r="AZ16" s="51"/>
      <c r="BA16" s="36" t="str">
        <f>IF(ISBLANK(AZ16),"",IF(AZ16=AZ$4,BA$4,0))</f>
        <v/>
      </c>
      <c r="BB16" s="51"/>
      <c r="BC16" s="36" t="str">
        <f>IF(ISBLANK(BB16),"",IF(BB16=BB$4,BC$4,0))</f>
        <v/>
      </c>
      <c r="BD16" s="51"/>
      <c r="BE16" s="36" t="str">
        <f>IF(ISBLANK(BD16),"",IF(BD16=BD$4,BE$4,0))</f>
        <v/>
      </c>
      <c r="BF16" s="54" t="s">
        <v>333</v>
      </c>
      <c r="BG16" s="36">
        <f>BG$4</f>
        <v>1</v>
      </c>
      <c r="BH16" s="54" t="s">
        <v>346</v>
      </c>
      <c r="BI16" s="36">
        <f>BI$4</f>
        <v>1</v>
      </c>
      <c r="BJ16" s="51"/>
      <c r="BK16" s="36" t="str">
        <f>IF(ISBLANK(BJ16),"",IF(BJ16=BJ$4,BK$4,0))</f>
        <v/>
      </c>
      <c r="BL16" s="54" t="s">
        <v>393</v>
      </c>
      <c r="BM16" s="36">
        <f>BM$4</f>
        <v>1</v>
      </c>
      <c r="BN16" s="51"/>
      <c r="BO16" s="36" t="str">
        <f>IF(ISBLANK(BN16),"",IF(BN16=BN$4,BO$4,0))</f>
        <v/>
      </c>
      <c r="BP16" s="54" t="s">
        <v>316</v>
      </c>
      <c r="BQ16" s="36">
        <f>IF(ISBLANK(BP16),"",IF(BP16=BP$4,BQ$4,0))</f>
        <v>1</v>
      </c>
      <c r="BR16" s="51" t="s">
        <v>274</v>
      </c>
      <c r="BS16" s="56">
        <v>9</v>
      </c>
      <c r="BT16" s="36">
        <f>IF(ISBLANK(BR16),"",IF(BR16=BR$4,BT$4,0))</f>
        <v>1</v>
      </c>
      <c r="BU16" s="51" t="s">
        <v>275</v>
      </c>
      <c r="BV16" s="56">
        <v>12</v>
      </c>
      <c r="BW16" s="36">
        <f>IF(ISBLANK(BU16),"",IF(BU16=BU$4,BW$4,0))</f>
        <v>1</v>
      </c>
      <c r="BX16" s="51" t="s">
        <v>276</v>
      </c>
      <c r="BY16" s="56">
        <v>12</v>
      </c>
      <c r="BZ16" s="36">
        <f>IF(ISBLANK(BX16),"",IF(BX16=BX$4,BZ$4,0))</f>
        <v>1</v>
      </c>
      <c r="CA16" s="36">
        <f>IF(BS16*BV16*BY16=0," ",BS16+BV16+BY16)</f>
        <v>33</v>
      </c>
      <c r="CB16" s="71"/>
      <c r="CC16" s="72"/>
    </row>
    <row r="17" spans="1:81" s="37" customFormat="1" ht="51" x14ac:dyDescent="0.3">
      <c r="A17" s="107">
        <v>12</v>
      </c>
      <c r="B17" s="48" t="s">
        <v>155</v>
      </c>
      <c r="C17" s="34">
        <f>IF(E17="",0,E17)+IF(G17="",0,G17)+IF(I17="",0,I17)+IF(K17="",0,K17)+IF(M17="",0,M17)+IF(O17="",0,O17)+IF(Q17="",0,Q17)+IF(S17="",0,S17)+IF(U17="",0,U17)+IF(W17="",0,W17)+IF(Y17="",0,Y17)+IF(CB17="",0,CB17)</f>
        <v>16</v>
      </c>
      <c r="D17" s="95">
        <v>7</v>
      </c>
      <c r="E17" s="94">
        <f>2/2</f>
        <v>1</v>
      </c>
      <c r="F17" s="51"/>
      <c r="G17" s="36">
        <f>IF(AND((AA17=""),(AC17=""),(AE17=""),(AG17=""),(AI17=""),(AK17=""),(AM17=""),(AO17=""),(AQ17=""),(AS17=""),(AU17=""),(AW17=""),(AY17=""),(BA17=""),(BC17=""),(BE17=""),(BG17=""),(BI17=""),(BK17=""),(BM17=""),(BO17=""),(BQ17="")),"",IF(AA17="",0,AA17)+IF(AC17="",0,AC17)+IF(AE17="",0,AE17)+IF(AG17="",0,AG17)+IF(AI17="",0,AI17)+IF(AK17="",0,AK17)+IF(AM17="",0,AM17)+IF(AO17="",0,AO17)+IF(AQ17="",0,AQ17)+IF(AS17="",0,AS17)+IF(AU17="",0,AU17)+IF(AW17="",0,AW17)+IF(AY17="",0,AY17)+IF(BA17="",0,BA17)+IF(BC17="",0,BC17)+IF(BE17="",0,BE17)+IF(BG17="",0,BG17)+IF(BI17="",0,BI17)+IF(BK17="",0,BK17)+IF(BM17="",0,BM17)+IF(BO17="",0,BO17)+IF(BQ17="",0,BQ17))</f>
        <v>11</v>
      </c>
      <c r="H17" s="57" t="s">
        <v>319</v>
      </c>
      <c r="I17" s="36">
        <f>IF(ISBLANK(H17),"",IF(H17=H$4,I$4,0))</f>
        <v>0</v>
      </c>
      <c r="J17" s="57" t="s">
        <v>355</v>
      </c>
      <c r="K17" s="36">
        <f>IF(ISBLANK(J17),"",IF(J17=J$4,K$4,0))</f>
        <v>0</v>
      </c>
      <c r="L17" s="57" t="s">
        <v>323</v>
      </c>
      <c r="M17" s="36">
        <f>IF(ISBLANK(L17),"",IF(L17=L$4,M$4,0))</f>
        <v>0</v>
      </c>
      <c r="N17" s="57" t="s">
        <v>415</v>
      </c>
      <c r="O17" s="36">
        <f>IF(ISBLANK(N17),"",IF(N17=N$4,O$4,0))</f>
        <v>0</v>
      </c>
      <c r="P17" s="57" t="s">
        <v>356</v>
      </c>
      <c r="Q17" s="94">
        <v>1</v>
      </c>
      <c r="R17" s="57" t="s">
        <v>334</v>
      </c>
      <c r="S17" s="36">
        <f>IF(ISBLANK(R17),"",IF(R17=R$4,S$4,0))</f>
        <v>0</v>
      </c>
      <c r="T17" s="57" t="s">
        <v>358</v>
      </c>
      <c r="U17" s="36">
        <f>IF(ISBLANK(T17),"",IF(T17=T$4,U$4,0))</f>
        <v>0</v>
      </c>
      <c r="V17" s="57" t="s">
        <v>279</v>
      </c>
      <c r="W17" s="36">
        <f>IF(AND((BT17=""),(BW17=""),(BZ17="")),"",IF(BT17="",0,BT17)+IF(BW17="",0,BW17)+IF(BZ17="",0,BZ17))</f>
        <v>3</v>
      </c>
      <c r="X17" s="54" t="s">
        <v>357</v>
      </c>
      <c r="Y17" s="36">
        <f>IF(ISBLANK(X17),"",IF(X17=X$4,Y$4,0))</f>
        <v>0</v>
      </c>
      <c r="Z17" s="51"/>
      <c r="AA17" s="36" t="str">
        <f>IF(ISBLANK(Z17),"",IF(Z17=Z$4,AA$4,0))</f>
        <v/>
      </c>
      <c r="AB17" s="51"/>
      <c r="AC17" s="36" t="str">
        <f>IF(ISBLANK(AB17),"",IF(AB17=AB$4,AC$4,0))</f>
        <v/>
      </c>
      <c r="AD17" s="51"/>
      <c r="AE17" s="36" t="str">
        <f>IF(ISBLANK(AD17),"",IF(AD17=AD$4,AE$4,0))</f>
        <v/>
      </c>
      <c r="AF17" s="54" t="s">
        <v>320</v>
      </c>
      <c r="AG17" s="93">
        <f>IF(ISBLANK(AF17),"",IF(AF17=AF$4,AG$4,0))</f>
        <v>1</v>
      </c>
      <c r="AH17" s="51"/>
      <c r="AI17" s="36" t="str">
        <f>IF(ISBLANK(AH17),"",IF(AH17=AH$4,AI$4,0))</f>
        <v/>
      </c>
      <c r="AJ17" s="97" t="s">
        <v>277</v>
      </c>
      <c r="AK17" s="36">
        <f>AK$4</f>
        <v>1</v>
      </c>
      <c r="AL17" s="51"/>
      <c r="AM17" s="36" t="str">
        <f>IF(ISBLANK(AL17),"",IF(AL17=AL$4,AM$4,0))</f>
        <v/>
      </c>
      <c r="AN17" s="51"/>
      <c r="AO17" s="36" t="str">
        <f>IF(ISBLANK(AN17),"",IF(AN17=AN$4,AO$4,0))</f>
        <v/>
      </c>
      <c r="AP17" s="54" t="s">
        <v>335</v>
      </c>
      <c r="AQ17" s="36">
        <f>AQ$4</f>
        <v>1</v>
      </c>
      <c r="AR17" s="54" t="s">
        <v>295</v>
      </c>
      <c r="AS17" s="36">
        <f>IF(ISBLANK(AR17),"",IF(AR17=AR$4,AS$4,0))</f>
        <v>1</v>
      </c>
      <c r="AT17" s="54" t="s">
        <v>336</v>
      </c>
      <c r="AU17" s="36">
        <f>AU$4</f>
        <v>1</v>
      </c>
      <c r="AV17" s="97" t="s">
        <v>278</v>
      </c>
      <c r="AW17" s="36">
        <f>AW$4</f>
        <v>1</v>
      </c>
      <c r="AX17" s="51"/>
      <c r="AY17" s="36" t="str">
        <f>IF(ISBLANK(AX17),"",IF(AX17=AX$4,AY$4,0))</f>
        <v/>
      </c>
      <c r="AZ17" s="51"/>
      <c r="BA17" s="36" t="str">
        <f>IF(ISBLANK(AZ17),"",IF(AZ17=AZ$4,BA$4,0))</f>
        <v/>
      </c>
      <c r="BB17" s="51"/>
      <c r="BC17" s="36" t="str">
        <f>IF(ISBLANK(BB17),"",IF(BB17=BB$4,BC$4,0))</f>
        <v/>
      </c>
      <c r="BD17" s="54" t="s">
        <v>337</v>
      </c>
      <c r="BE17" s="36">
        <f>BE$4</f>
        <v>1</v>
      </c>
      <c r="BF17" s="54" t="s">
        <v>321</v>
      </c>
      <c r="BG17" s="36">
        <f>BG$4</f>
        <v>1</v>
      </c>
      <c r="BH17" s="54" t="s">
        <v>322</v>
      </c>
      <c r="BI17" s="36">
        <f>BI$4</f>
        <v>1</v>
      </c>
      <c r="BJ17" s="51"/>
      <c r="BK17" s="36" t="str">
        <f>IF(ISBLANK(BJ17),"",IF(BJ17=BJ$4,BK$4,0))</f>
        <v/>
      </c>
      <c r="BL17" s="54" t="s">
        <v>292</v>
      </c>
      <c r="BM17" s="36">
        <f>IF(ISBLANK(BL17),"",IF(BL17=BL$4,BM$4,0))</f>
        <v>1</v>
      </c>
      <c r="BN17" s="51"/>
      <c r="BO17" s="36" t="str">
        <f>IF(ISBLANK(BN17),"",IF(BN17=BN$4,BO$4,0))</f>
        <v/>
      </c>
      <c r="BP17" s="54" t="s">
        <v>414</v>
      </c>
      <c r="BQ17" s="36">
        <f>BQ$4</f>
        <v>1</v>
      </c>
      <c r="BR17" s="51" t="s">
        <v>274</v>
      </c>
      <c r="BS17" s="56">
        <v>6</v>
      </c>
      <c r="BT17" s="36">
        <f>IF(ISBLANK(BR17),"",IF(BR17=BR$4,BT$4,0))</f>
        <v>1</v>
      </c>
      <c r="BU17" s="51" t="s">
        <v>275</v>
      </c>
      <c r="BV17" s="56">
        <v>6</v>
      </c>
      <c r="BW17" s="36">
        <f>IF(ISBLANK(BU17),"",IF(BU17=BU$4,BW$4,0))</f>
        <v>1</v>
      </c>
      <c r="BX17" s="51" t="s">
        <v>276</v>
      </c>
      <c r="BY17" s="56">
        <v>17</v>
      </c>
      <c r="BZ17" s="36">
        <f>IF(ISBLANK(BX17),"",IF(BX17=BX$4,BZ$4,0))</f>
        <v>1</v>
      </c>
      <c r="CA17" s="36">
        <f>IF(BS17*BV17*BY17=0," ",BS17+BV17+BY17)</f>
        <v>29</v>
      </c>
      <c r="CB17" s="71"/>
      <c r="CC17" s="72"/>
    </row>
    <row r="18" spans="1:81" s="37" customFormat="1" ht="40.799999999999997" x14ac:dyDescent="0.3">
      <c r="A18" s="107">
        <v>14</v>
      </c>
      <c r="B18" s="33" t="s">
        <v>58</v>
      </c>
      <c r="C18" s="34">
        <f>IF(E18="",0,E18)+IF(G18="",0,G18)+IF(I18="",0,I18)+IF(K18="",0,K18)+IF(M18="",0,M18)+IF(O18="",0,O18)+IF(Q18="",0,Q18)+IF(S18="",0,S18)+IF(U18="",0,U18)+IF(W18="",0,W18)+IF(Y18="",0,Y18)+IF(CB18="",0,CB18)</f>
        <v>13</v>
      </c>
      <c r="D18" s="95">
        <v>30</v>
      </c>
      <c r="E18" s="36"/>
      <c r="F18" s="59"/>
      <c r="G18" s="36">
        <f>IF(AND((AA18=""),(AC18=""),(AE18=""),(AG18=""),(AI18=""),(AK18=""),(AM18=""),(AO18=""),(AQ18=""),(AS18=""),(AU18=""),(AW18=""),(AY18=""),(BA18=""),(BC18=""),(BE18=""),(BG18=""),(BI18=""),(BK18=""),(BM18=""),(BO18=""),(BQ18="")),"",IF(AA18="",0,AA18)+IF(AC18="",0,AC18)+IF(AE18="",0,AE18)+IF(AG18="",0,AG18)+IF(AI18="",0,AI18)+IF(AK18="",0,AK18)+IF(AM18="",0,AM18)+IF(AO18="",0,AO18)+IF(AQ18="",0,AQ18)+IF(AS18="",0,AS18)+IF(AU18="",0,AU18)+IF(AW18="",0,AW18)+IF(AY18="",0,AY18)+IF(BA18="",0,BA18)+IF(BC18="",0,BC18)+IF(BE18="",0,BE18)+IF(BG18="",0,BG18)+IF(BI18="",0,BI18)+IF(BK18="",0,BK18)+IF(BM18="",0,BM18)+IF(BO18="",0,BO18)+IF(BQ18="",0,BQ18))</f>
        <v>9</v>
      </c>
      <c r="H18" s="57" t="s">
        <v>428</v>
      </c>
      <c r="I18" s="36">
        <f>IF(ISBLANK(H18),"",IF(H18=H$4,I$4,0))</f>
        <v>0</v>
      </c>
      <c r="J18" s="57" t="s">
        <v>429</v>
      </c>
      <c r="K18" s="36">
        <f>IF(ISBLANK(J18),"",IF(J18=J$4,K$4,0))</f>
        <v>0</v>
      </c>
      <c r="L18" s="57" t="s">
        <v>430</v>
      </c>
      <c r="M18" s="36">
        <f>IF(ISBLANK(L18),"",IF(L18=L$4,M$4,0))</f>
        <v>0</v>
      </c>
      <c r="N18" s="57" t="s">
        <v>370</v>
      </c>
      <c r="O18" s="36">
        <f>IF(ISBLANK(N18),"",IF(N18=N$4,O$4,0))</f>
        <v>0</v>
      </c>
      <c r="P18" s="54" t="s">
        <v>431</v>
      </c>
      <c r="Q18" s="94">
        <v>1</v>
      </c>
      <c r="R18" s="57" t="s">
        <v>432</v>
      </c>
      <c r="S18" s="36">
        <f>IF(ISBLANK(R18),"",IF(R18=R$4,S$4,0))</f>
        <v>0</v>
      </c>
      <c r="T18" s="57" t="s">
        <v>433</v>
      </c>
      <c r="U18" s="36">
        <f>IF(ISBLANK(T18),"",IF(T18=T$4,U$4,0))</f>
        <v>0</v>
      </c>
      <c r="V18" s="57" t="s">
        <v>290</v>
      </c>
      <c r="W18" s="36">
        <f>IF(AND((BT18=""),(BW18=""),(BZ18="")),"",IF(BT18="",0,BT18)+IF(BW18="",0,BW18)+IF(BZ18="",0,BZ18))</f>
        <v>3</v>
      </c>
      <c r="X18" s="54" t="s">
        <v>434</v>
      </c>
      <c r="Y18" s="36">
        <f>IF(ISBLANK(X18),"",IF(X18=X$4,Y$4,0))</f>
        <v>0</v>
      </c>
      <c r="Z18" s="51"/>
      <c r="AA18" s="36" t="str">
        <f>IF(ISBLANK(Z18),"",IF(Z18=Z$4,AA$4,0))</f>
        <v/>
      </c>
      <c r="AB18" s="51"/>
      <c r="AC18" s="36" t="str">
        <f>IF(ISBLANK(AB18),"",IF(AB18=AB$4,AC$4,0))</f>
        <v/>
      </c>
      <c r="AD18" s="51"/>
      <c r="AE18" s="36" t="str">
        <f>IF(ISBLANK(AD18),"",IF(AD18=AD$4,AE$4,0))</f>
        <v/>
      </c>
      <c r="AF18" s="51"/>
      <c r="AG18" s="36" t="str">
        <f>IF(ISBLANK(AF18),"",IF(AF18=AF$4,AG$4,0))</f>
        <v/>
      </c>
      <c r="AH18" s="51"/>
      <c r="AI18" s="36" t="str">
        <f>IF(ISBLANK(AH18),"",IF(AH18=AH$4,AI$4,0))</f>
        <v/>
      </c>
      <c r="AJ18" s="97" t="s">
        <v>280</v>
      </c>
      <c r="AK18" s="36">
        <f>AK$4</f>
        <v>1</v>
      </c>
      <c r="AL18" s="51"/>
      <c r="AM18" s="36" t="str">
        <f>IF(ISBLANK(AL18),"",IF(AL18=AL$4,AM$4,0))</f>
        <v/>
      </c>
      <c r="AN18" s="54" t="s">
        <v>435</v>
      </c>
      <c r="AO18" s="36">
        <f>AO$4</f>
        <v>1</v>
      </c>
      <c r="AP18" s="54" t="s">
        <v>308</v>
      </c>
      <c r="AQ18" s="36">
        <f>AQ$4</f>
        <v>1</v>
      </c>
      <c r="AR18" s="54" t="s">
        <v>295</v>
      </c>
      <c r="AS18" s="36">
        <f>IF(ISBLANK(AR18),"",IF(AR18=AR$4,AS$4,0))</f>
        <v>1</v>
      </c>
      <c r="AT18" s="54" t="s">
        <v>291</v>
      </c>
      <c r="AU18" s="36">
        <f>AU$4</f>
        <v>1</v>
      </c>
      <c r="AV18" s="97" t="s">
        <v>287</v>
      </c>
      <c r="AW18" s="36">
        <f>IF(ISBLANK(AV18),"",IF(AV18=AV$4,AW$4,0))</f>
        <v>1</v>
      </c>
      <c r="AX18" s="51"/>
      <c r="AY18" s="36" t="str">
        <f>IF(ISBLANK(AX18),"",IF(AX18=AX$4,AY$4,0))</f>
        <v/>
      </c>
      <c r="AZ18" s="54" t="s">
        <v>294</v>
      </c>
      <c r="BA18" s="93">
        <f>IF(ISBLANK(AZ18),"",IF(AZ18=AZ$4,BA$4,0))</f>
        <v>1</v>
      </c>
      <c r="BB18" s="54" t="s">
        <v>436</v>
      </c>
      <c r="BC18" s="36">
        <f>IF(ISBLANK(BB18),"",IF(BB18=BB$4,BC$4,0))</f>
        <v>0</v>
      </c>
      <c r="BD18" s="51"/>
      <c r="BE18" s="36" t="str">
        <f>IF(ISBLANK(BD18),"",IF(BD18=BD$4,BE$4,0))</f>
        <v/>
      </c>
      <c r="BF18" s="54" t="s">
        <v>437</v>
      </c>
      <c r="BG18" s="36">
        <f>BG$4</f>
        <v>1</v>
      </c>
      <c r="BH18" s="51"/>
      <c r="BI18" s="36" t="str">
        <f>IF(ISBLANK(BH18),"",IF(BH18=BH$4,BI$4,0))</f>
        <v/>
      </c>
      <c r="BJ18" s="51"/>
      <c r="BK18" s="36" t="str">
        <f>IF(ISBLANK(BJ18),"",IF(BJ18=BJ$4,BK$4,0))</f>
        <v/>
      </c>
      <c r="BL18" s="54" t="s">
        <v>292</v>
      </c>
      <c r="BM18" s="36">
        <f>IF(ISBLANK(BL18),"",IF(BL18=BL$4,BM$4,0))</f>
        <v>1</v>
      </c>
      <c r="BN18" s="51"/>
      <c r="BO18" s="36" t="str">
        <f>IF(ISBLANK(BN18),"",IF(BN18=BN$4,BO$4,0))</f>
        <v/>
      </c>
      <c r="BP18" s="54" t="s">
        <v>293</v>
      </c>
      <c r="BQ18" s="36">
        <f>IF(ISBLANK(BP18),"",IF(BP18=BP$4,BQ$4,0))</f>
        <v>0</v>
      </c>
      <c r="BR18" s="51" t="s">
        <v>274</v>
      </c>
      <c r="BS18" s="56">
        <v>6</v>
      </c>
      <c r="BT18" s="36">
        <f>IF(ISBLANK(BR18),"",IF(BR18=BR$4,BT$4,0))</f>
        <v>1</v>
      </c>
      <c r="BU18" s="51" t="s">
        <v>275</v>
      </c>
      <c r="BV18" s="56">
        <v>9</v>
      </c>
      <c r="BW18" s="36">
        <f>IF(ISBLANK(BU18),"",IF(BU18=BU$4,BW$4,0))</f>
        <v>1</v>
      </c>
      <c r="BX18" s="51" t="s">
        <v>276</v>
      </c>
      <c r="BY18" s="56">
        <v>4</v>
      </c>
      <c r="BZ18" s="36">
        <f>IF(ISBLANK(BX18),"",IF(BX18=BX$4,BZ$4,0))</f>
        <v>1</v>
      </c>
      <c r="CA18" s="36">
        <f>IF(BS18*BV18*BY18=0," ",BS18+BV18+BY18)</f>
        <v>19</v>
      </c>
      <c r="CB18" s="71"/>
      <c r="CC18" s="72"/>
    </row>
    <row r="19" spans="1:81" s="37" customFormat="1" ht="51" x14ac:dyDescent="0.3">
      <c r="A19" s="107">
        <v>15</v>
      </c>
      <c r="B19" s="48" t="s">
        <v>114</v>
      </c>
      <c r="C19" s="34">
        <f>IF(E19="",0,E19)+IF(G19="",0,G19)+IF(I19="",0,I19)+IF(K19="",0,K19)+IF(M19="",0,M19)+IF(O19="",0,O19)+IF(Q19="",0,Q19)+IF(S19="",0,S19)+IF(U19="",0,U19)+IF(W19="",0,W19)+IF(Y19="",0,Y19)+IF(CB19="",0,CB19)</f>
        <v>10</v>
      </c>
      <c r="D19" s="95">
        <v>2</v>
      </c>
      <c r="E19" s="101">
        <f>D19</f>
        <v>2</v>
      </c>
      <c r="F19" s="59"/>
      <c r="G19" s="36">
        <f>IF(AND((AA19=""),(AC19=""),(AE19=""),(AG19=""),(AI19=""),(AK19=""),(AM19=""),(AO19=""),(AQ19=""),(AS19=""),(AU19=""),(AW19=""),(AY19=""),(BA19=""),(BC19=""),(BE19=""),(BG19=""),(BI19=""),(BK19=""),(BM19=""),(BO19=""),(BQ19="")),"",IF(AA19="",0,AA19)+IF(AC19="",0,AC19)+IF(AE19="",0,AE19)+IF(AG19="",0,AG19)+IF(AI19="",0,AI19)+IF(AK19="",0,AK19)+IF(AM19="",0,AM19)+IF(AO19="",0,AO19)+IF(AQ19="",0,AQ19)+IF(AS19="",0,AS19)+IF(AU19="",0,AU19)+IF(AW19="",0,AW19)+IF(AY19="",0,AY19)+IF(BA19="",0,BA19)+IF(BC19="",0,BC19)+IF(BE19="",0,BE19)+IF(BG19="",0,BG19)+IF(BI19="",0,BI19)+IF(BK19="",0,BK19)+IF(BM19="",0,BM19)+IF(BO19="",0,BO19)+IF(BQ19="",0,BQ19))</f>
        <v>5</v>
      </c>
      <c r="H19" s="57" t="s">
        <v>365</v>
      </c>
      <c r="I19" s="36">
        <f>IF(ISBLANK(H19),"",IF(H19=H$4,I$4,0))</f>
        <v>0</v>
      </c>
      <c r="J19" s="57" t="s">
        <v>391</v>
      </c>
      <c r="K19" s="36">
        <f>IF(ISBLANK(J19),"",IF(J19=J$4,K$4,0))</f>
        <v>0</v>
      </c>
      <c r="L19" s="57" t="s">
        <v>394</v>
      </c>
      <c r="M19" s="36">
        <f>IF(ISBLANK(L19),"",IF(L19=L$4,M$4,0))</f>
        <v>0</v>
      </c>
      <c r="N19" s="57" t="s">
        <v>392</v>
      </c>
      <c r="O19" s="36">
        <f>IF(ISBLANK(N19),"",IF(N19=N$4,O$4,0))</f>
        <v>0</v>
      </c>
      <c r="P19" s="57" t="s">
        <v>402</v>
      </c>
      <c r="Q19" s="36">
        <f>IF(ISBLANK(P19),"",IF(P19=P$4,Q$4,0))</f>
        <v>0</v>
      </c>
      <c r="R19" s="57" t="s">
        <v>390</v>
      </c>
      <c r="S19" s="36">
        <f>IF(ISBLANK(R19),"",IF(R19=R$4,S$4,0))</f>
        <v>0</v>
      </c>
      <c r="T19" s="57" t="s">
        <v>366</v>
      </c>
      <c r="U19" s="36">
        <f>IF(ISBLANK(T19),"",IF(T19=T$4,U$4,0))</f>
        <v>0</v>
      </c>
      <c r="V19" s="57" t="s">
        <v>407</v>
      </c>
      <c r="W19" s="36">
        <f>IF(AND((BT19=""),(BW19=""),(BZ19="")),"",IF(BT19="",0,BT19)+IF(BW19="",0,BW19)+IF(BZ19="",0,BZ19))</f>
        <v>3</v>
      </c>
      <c r="X19" s="54" t="s">
        <v>386</v>
      </c>
      <c r="Y19" s="36">
        <f>IF(ISBLANK(X19),"",IF(X19=X$4,Y$4,0))</f>
        <v>0</v>
      </c>
      <c r="Z19" s="52"/>
      <c r="AA19" s="36" t="str">
        <f>IF(ISBLANK(Z19),"",IF(Z19=Z$4,AA$4,0))</f>
        <v/>
      </c>
      <c r="AB19" s="52"/>
      <c r="AC19" s="36" t="str">
        <f>IF(ISBLANK(AB19),"",IF(AB19=AB$4,AC$4,0))</f>
        <v/>
      </c>
      <c r="AD19" s="52"/>
      <c r="AE19" s="36" t="str">
        <f>IF(ISBLANK(AD19),"",IF(AD19=AD$4,AE$4,0))</f>
        <v/>
      </c>
      <c r="AF19" s="52"/>
      <c r="AG19" s="36" t="str">
        <f>IF(ISBLANK(AF19),"",IF(AF19=AF$4,AG$4,0))</f>
        <v/>
      </c>
      <c r="AH19" s="52"/>
      <c r="AI19" s="36" t="str">
        <f>IF(ISBLANK(AH19),"",IF(AH19=AH$4,AI$4,0))</f>
        <v/>
      </c>
      <c r="AJ19" s="97" t="s">
        <v>280</v>
      </c>
      <c r="AK19" s="36">
        <f>AK$4</f>
        <v>1</v>
      </c>
      <c r="AL19" s="52"/>
      <c r="AM19" s="36" t="str">
        <f>IF(ISBLANK(AL19),"",IF(AL19=AL$4,AM$4,0))</f>
        <v/>
      </c>
      <c r="AN19" s="52"/>
      <c r="AO19" s="36" t="str">
        <f>IF(ISBLANK(AN19),"",IF(AN19=AN$4,AO$4,0))</f>
        <v/>
      </c>
      <c r="AP19" s="52"/>
      <c r="AQ19" s="36" t="str">
        <f>IF(ISBLANK(AP19),"",IF(AP19=AP$4,AQ$4,0))</f>
        <v/>
      </c>
      <c r="AR19" s="54" t="s">
        <v>295</v>
      </c>
      <c r="AS19" s="36">
        <f>IF(ISBLANK(AR19),"",IF(AR19=AR$4,AS$4,0))</f>
        <v>1</v>
      </c>
      <c r="AT19" s="54" t="s">
        <v>291</v>
      </c>
      <c r="AU19" s="36">
        <f>AU$4</f>
        <v>1</v>
      </c>
      <c r="AV19" s="97" t="s">
        <v>287</v>
      </c>
      <c r="AW19" s="93">
        <f>IF(ISBLANK(AV19),"",IF(AV19=AV$4,AW$4,0))</f>
        <v>1</v>
      </c>
      <c r="AX19" s="52"/>
      <c r="AY19" s="36" t="str">
        <f>IF(ISBLANK(AX19),"",IF(AX19=AX$4,AY$4,0))</f>
        <v/>
      </c>
      <c r="AZ19" s="52"/>
      <c r="BA19" s="36" t="str">
        <f>IF(ISBLANK(AZ19),"",IF(AZ19=AZ$4,BA$4,0))</f>
        <v/>
      </c>
      <c r="BB19" s="52"/>
      <c r="BC19" s="36" t="str">
        <f>IF(ISBLANK(BB19),"",IF(BB19=BB$4,BC$4,0))</f>
        <v/>
      </c>
      <c r="BD19" s="52"/>
      <c r="BE19" s="36" t="str">
        <f>IF(ISBLANK(BD19),"",IF(BD19=BD$4,BE$4,0))</f>
        <v/>
      </c>
      <c r="BF19" s="52"/>
      <c r="BG19" s="36" t="str">
        <f>IF(ISBLANK(BF19),"",IF(BF19=BF$4,BG$4,0))</f>
        <v/>
      </c>
      <c r="BH19" s="52"/>
      <c r="BI19" s="36" t="str">
        <f>IF(ISBLANK(BH19),"",IF(BH19=BH$4,BI$4,0))</f>
        <v/>
      </c>
      <c r="BJ19" s="52"/>
      <c r="BK19" s="36" t="str">
        <f>IF(ISBLANK(BJ19),"",IF(BJ19=BJ$4,BK$4,0))</f>
        <v/>
      </c>
      <c r="BL19" s="54" t="s">
        <v>452</v>
      </c>
      <c r="BM19" s="36">
        <f>BM$4</f>
        <v>1</v>
      </c>
      <c r="BN19" s="52"/>
      <c r="BO19" s="36" t="str">
        <f>IF(ISBLANK(BN19),"",IF(BN19=BN$4,BO$4,0))</f>
        <v/>
      </c>
      <c r="BP19" s="52"/>
      <c r="BQ19" s="36" t="str">
        <f>IF(ISBLANK(BP19),"",IF(BP19=BP$4,BQ$4,0))</f>
        <v/>
      </c>
      <c r="BR19" s="51" t="s">
        <v>274</v>
      </c>
      <c r="BS19" s="56">
        <v>8</v>
      </c>
      <c r="BT19" s="36">
        <f>IF(ISBLANK(BR19),"",IF(BR19=BR$4,BT$4,0))</f>
        <v>1</v>
      </c>
      <c r="BU19" s="51" t="s">
        <v>275</v>
      </c>
      <c r="BV19" s="56">
        <v>14</v>
      </c>
      <c r="BW19" s="36">
        <f>IF(ISBLANK(BU19),"",IF(BU19=BU$4,BW$4,0))</f>
        <v>1</v>
      </c>
      <c r="BX19" s="51" t="s">
        <v>276</v>
      </c>
      <c r="BY19" s="56">
        <v>18</v>
      </c>
      <c r="BZ19" s="36">
        <f>IF(ISBLANK(BX19),"",IF(BX19=BX$4,BZ$4,0))</f>
        <v>1</v>
      </c>
      <c r="CA19" s="36">
        <f>IF(BS19*BV19*BY19=0," ",BS19+BV19+BY19)</f>
        <v>40</v>
      </c>
      <c r="CB19" s="71"/>
      <c r="CC19" s="72"/>
    </row>
    <row r="20" spans="1:81" s="37" customFormat="1" ht="30.6" x14ac:dyDescent="0.3">
      <c r="A20" s="107">
        <v>16</v>
      </c>
      <c r="B20" s="33" t="s">
        <v>165</v>
      </c>
      <c r="C20" s="34">
        <f>IF(E20="",0,E20)+IF(G20="",0,G20)+IF(I20="",0,I20)+IF(K20="",0,K20)+IF(M20="",0,M20)+IF(O20="",0,O20)+IF(Q20="",0,Q20)+IF(S20="",0,S20)+IF(U20="",0,U20)+IF(W20="",0,W20)+IF(Y20="",0,Y20)+IF(CB20="",0,CB20)</f>
        <v>9</v>
      </c>
      <c r="D20" s="95">
        <v>50</v>
      </c>
      <c r="E20" s="36"/>
      <c r="F20" s="59"/>
      <c r="G20" s="36">
        <f>IF(AND((AA20=""),(AC20=""),(AE20=""),(AG20=""),(AI20=""),(AK20=""),(AM20=""),(AO20=""),(AQ20=""),(AS20=""),(AU20=""),(AW20=""),(AY20=""),(BA20=""),(BC20=""),(BE20=""),(BG20=""),(BI20=""),(BK20=""),(BM20=""),(BO20=""),(BQ20="")),"",IF(AA20="",0,AA20)+IF(AC20="",0,AC20)+IF(AE20="",0,AE20)+IF(AG20="",0,AG20)+IF(AI20="",0,AI20)+IF(AK20="",0,AK20)+IF(AM20="",0,AM20)+IF(AO20="",0,AO20)+IF(AQ20="",0,AQ20)+IF(AS20="",0,AS20)+IF(AU20="",0,AU20)+IF(AW20="",0,AW20)+IF(AY20="",0,AY20)+IF(BA20="",0,BA20)+IF(BC20="",0,BC20)+IF(BE20="",0,BE20)+IF(BG20="",0,BG20)+IF(BI20="",0,BI20)+IF(BK20="",0,BK20)+IF(BM20="",0,BM20)+IF(BO20="",0,BO20)+IF(BQ20="",0,BQ20))</f>
        <v>6</v>
      </c>
      <c r="H20" s="54" t="s">
        <v>417</v>
      </c>
      <c r="I20" s="36">
        <f>IF(ISBLANK(H20),"",IF(H20=H$4,I$4,0))</f>
        <v>0</v>
      </c>
      <c r="J20" s="49"/>
      <c r="K20" s="36" t="str">
        <f>IF(ISBLANK(J20),"",IF(J20=J$4,K$4,0))</f>
        <v/>
      </c>
      <c r="L20" s="57" t="s">
        <v>418</v>
      </c>
      <c r="M20" s="36">
        <f>IF(ISBLANK(L20),"",IF(L20=L$4,M$4,0))</f>
        <v>0</v>
      </c>
      <c r="N20" s="57" t="s">
        <v>419</v>
      </c>
      <c r="O20" s="36">
        <f>IF(ISBLANK(N20),"",IF(N20=N$4,O$4,0))</f>
        <v>0</v>
      </c>
      <c r="P20" s="49"/>
      <c r="Q20" s="36" t="str">
        <f>IF(ISBLANK(P20),"",IF(P20=P$4,Q$4,0))</f>
        <v/>
      </c>
      <c r="R20" s="57" t="s">
        <v>420</v>
      </c>
      <c r="S20" s="36">
        <f>IF(ISBLANK(R20),"",IF(R20=R$4,S$4,0))</f>
        <v>0</v>
      </c>
      <c r="T20" s="57" t="s">
        <v>421</v>
      </c>
      <c r="U20" s="36">
        <f>U$4</f>
        <v>3</v>
      </c>
      <c r="V20" s="49"/>
      <c r="W20" s="36" t="str">
        <f>IF(AND((BT20=""),(BW20=""),(BZ20="")),"",IF(BT20="",0,BT20)+IF(BW20="",0,BW20)+IF(BZ20="",0,BZ20))</f>
        <v/>
      </c>
      <c r="X20" s="54" t="s">
        <v>422</v>
      </c>
      <c r="Y20" s="36">
        <f>IF(ISBLANK(X20),"",IF(X20=X$4,Y$4,0))</f>
        <v>0</v>
      </c>
      <c r="Z20" s="51"/>
      <c r="AA20" s="36" t="str">
        <f>IF(ISBLANK(Z20),"",IF(Z20=Z$4,AA$4,0))</f>
        <v/>
      </c>
      <c r="AB20" s="51"/>
      <c r="AC20" s="36" t="str">
        <f>IF(ISBLANK(AB20),"",IF(AB20=AB$4,AC$4,0))</f>
        <v/>
      </c>
      <c r="AD20" s="51"/>
      <c r="AE20" s="36" t="str">
        <f>IF(ISBLANK(AD20),"",IF(AD20=AD$4,AE$4,0))</f>
        <v/>
      </c>
      <c r="AF20" s="51"/>
      <c r="AG20" s="36" t="str">
        <f>IF(ISBLANK(AF20),"",IF(AF20=AF$4,AG$4,0))</f>
        <v/>
      </c>
      <c r="AH20" s="51"/>
      <c r="AI20" s="36" t="str">
        <f>IF(ISBLANK(AH20),"",IF(AH20=AH$4,AI$4,0))</f>
        <v/>
      </c>
      <c r="AJ20" s="97" t="s">
        <v>340</v>
      </c>
      <c r="AK20" s="93">
        <f>IF(ISBLANK(AJ20),"",IF(AJ20=AJ$4,AK$4,0))</f>
        <v>1</v>
      </c>
      <c r="AL20" s="51"/>
      <c r="AM20" s="36" t="str">
        <f>IF(ISBLANK(AL20),"",IF(AL20=AL$4,AM$4,0))</f>
        <v/>
      </c>
      <c r="AN20" s="51"/>
      <c r="AO20" s="36" t="str">
        <f>IF(ISBLANK(AN20),"",IF(AN20=AN$4,AO$4,0))</f>
        <v/>
      </c>
      <c r="AP20" s="51"/>
      <c r="AQ20" s="36" t="str">
        <f>IF(ISBLANK(AP20),"",IF(AP20=AP$4,AQ$4,0))</f>
        <v/>
      </c>
      <c r="AR20" s="54" t="s">
        <v>295</v>
      </c>
      <c r="AS20" s="36">
        <f>IF(ISBLANK(AR20),"",IF(AR20=AR$4,AS$4,0))</f>
        <v>1</v>
      </c>
      <c r="AT20" s="54" t="s">
        <v>291</v>
      </c>
      <c r="AU20" s="36">
        <f>AU$4</f>
        <v>1</v>
      </c>
      <c r="AV20" s="97" t="s">
        <v>283</v>
      </c>
      <c r="AW20" s="36">
        <f>AW$4</f>
        <v>1</v>
      </c>
      <c r="AX20" s="51"/>
      <c r="AY20" s="36" t="str">
        <f>IF(ISBLANK(AX20),"",IF(AX20=AX$4,AY$4,0))</f>
        <v/>
      </c>
      <c r="AZ20" s="51"/>
      <c r="BA20" s="36" t="str">
        <f>IF(ISBLANK(AZ20),"",IF(AZ20=AZ$4,BA$4,0))</f>
        <v/>
      </c>
      <c r="BB20" s="51"/>
      <c r="BC20" s="36" t="str">
        <f>IF(ISBLANK(BB20),"",IF(BB20=BB$4,BC$4,0))</f>
        <v/>
      </c>
      <c r="BD20" s="51"/>
      <c r="BE20" s="36" t="str">
        <f>IF(ISBLANK(BD20),"",IF(BD20=BD$4,BE$4,0))</f>
        <v/>
      </c>
      <c r="BF20" s="51"/>
      <c r="BG20" s="36" t="str">
        <f>IF(ISBLANK(BF20),"",IF(BF20=BF$4,BG$4,0))</f>
        <v/>
      </c>
      <c r="BH20" s="54" t="s">
        <v>416</v>
      </c>
      <c r="BI20" s="36">
        <f>BI$4</f>
        <v>1</v>
      </c>
      <c r="BJ20" s="51"/>
      <c r="BK20" s="36" t="str">
        <f>IF(ISBLANK(BJ20),"",IF(BJ20=BJ$4,BK$4,0))</f>
        <v/>
      </c>
      <c r="BL20" s="51"/>
      <c r="BM20" s="36" t="str">
        <f>IF(ISBLANK(BL20),"",IF(BL20=BL$4,BM$4,0))</f>
        <v/>
      </c>
      <c r="BN20" s="51"/>
      <c r="BO20" s="36" t="str">
        <f>IF(ISBLANK(BN20),"",IF(BN20=BN$4,BO$4,0))</f>
        <v/>
      </c>
      <c r="BP20" s="54" t="s">
        <v>383</v>
      </c>
      <c r="BQ20" s="36">
        <f>BQ$4</f>
        <v>1</v>
      </c>
      <c r="BR20" s="51"/>
      <c r="BS20" s="56"/>
      <c r="BT20" s="36" t="str">
        <f>IF(ISBLANK(BR20),"",IF(BR20=BR$4,BT$4,0))</f>
        <v/>
      </c>
      <c r="BU20" s="51"/>
      <c r="BV20" s="56"/>
      <c r="BW20" s="36" t="str">
        <f>IF(ISBLANK(BU20),"",IF(BU20=BU$4,BW$4,0))</f>
        <v/>
      </c>
      <c r="BX20" s="51"/>
      <c r="BY20" s="56"/>
      <c r="BZ20" s="36" t="str">
        <f>IF(ISBLANK(BX20),"",IF(BX20=BX$4,BZ$4,0))</f>
        <v/>
      </c>
      <c r="CA20" s="36" t="str">
        <f>IF(BS20*BV20*BY20=0," ",BS20+BV20+BY20)</f>
        <v xml:space="preserve"> </v>
      </c>
      <c r="CB20" s="71"/>
      <c r="CC20" s="72"/>
    </row>
    <row r="21" spans="1:81" s="37" customFormat="1" ht="30.6" x14ac:dyDescent="0.3">
      <c r="A21" s="107">
        <v>17</v>
      </c>
      <c r="B21" s="48" t="s">
        <v>118</v>
      </c>
      <c r="C21" s="34">
        <f>IF(E21="",0,E21)+IF(G21="",0,G21)+IF(I21="",0,I21)+IF(K21="",0,K21)+IF(M21="",0,M21)+IF(O21="",0,O21)+IF(Q21="",0,Q21)+IF(S21="",0,S21)+IF(U21="",0,U21)+IF(W21="",0,W21)+IF(Y21="",0,Y21)+IF(CB21="",0,CB21)</f>
        <v>8</v>
      </c>
      <c r="D21" s="95">
        <v>3</v>
      </c>
      <c r="E21" s="101">
        <f>D21</f>
        <v>3</v>
      </c>
      <c r="F21" s="59"/>
      <c r="G21" s="36">
        <f>IF(AND((AA21=""),(AC21=""),(AE21=""),(AG21=""),(AI21=""),(AK21=""),(AM21=""),(AO21=""),(AQ21=""),(AS21=""),(AU21=""),(AW21=""),(AY21=""),(BA21=""),(BC21=""),(BE21=""),(BG21=""),(BI21=""),(BK21=""),(BM21=""),(BO21=""),(BQ21="")),"",IF(AA21="",0,AA21)+IF(AC21="",0,AC21)+IF(AE21="",0,AE21)+IF(AG21="",0,AG21)+IF(AI21="",0,AI21)+IF(AK21="",0,AK21)+IF(AM21="",0,AM21)+IF(AO21="",0,AO21)+IF(AQ21="",0,AQ21)+IF(AS21="",0,AS21)+IF(AU21="",0,AU21)+IF(AW21="",0,AW21)+IF(AY21="",0,AY21)+IF(BA21="",0,BA21)+IF(BC21="",0,BC21)+IF(BE21="",0,BE21)+IF(BG21="",0,BG21)+IF(BI21="",0,BI21)+IF(BK21="",0,BK21)+IF(BM21="",0,BM21)+IF(BO21="",0,BO21)+IF(BQ21="",0,BQ21))</f>
        <v>5</v>
      </c>
      <c r="H21" s="49" t="s">
        <v>428</v>
      </c>
      <c r="I21" s="36">
        <f>IF(ISBLANK(H21),"",IF(H21=H$4,I$4,0))</f>
        <v>0</v>
      </c>
      <c r="J21" s="57" t="s">
        <v>496</v>
      </c>
      <c r="K21" s="36">
        <f>IF(ISBLANK(J21),"",IF(J21=J$4,K$4,0))</f>
        <v>0</v>
      </c>
      <c r="L21" s="57" t="s">
        <v>497</v>
      </c>
      <c r="M21" s="36">
        <f>IF(ISBLANK(L21),"",IF(L21=L$4,M$4,0))</f>
        <v>0</v>
      </c>
      <c r="N21" s="57" t="s">
        <v>498</v>
      </c>
      <c r="O21" s="36">
        <f>IF(ISBLANK(N21),"",IF(N21=N$4,O$4,0))</f>
        <v>0</v>
      </c>
      <c r="P21" s="57" t="s">
        <v>377</v>
      </c>
      <c r="Q21" s="36">
        <f>IF(ISBLANK(P21),"",IF(P21=P$4,Q$4,0))</f>
        <v>0</v>
      </c>
      <c r="R21" s="57" t="s">
        <v>364</v>
      </c>
      <c r="S21" s="36">
        <f>IF(ISBLANK(R21),"",IF(R21=R$4,S$4,0))</f>
        <v>0</v>
      </c>
      <c r="T21" s="57" t="s">
        <v>499</v>
      </c>
      <c r="U21" s="36">
        <f>IF(ISBLANK(T21),"",IF(T21=T$4,U$4,0))</f>
        <v>0</v>
      </c>
      <c r="V21" s="49"/>
      <c r="W21" s="36" t="str">
        <f>IF(AND((BT21=""),(BW21=""),(BZ21="")),"",IF(BT21="",0,BT21)+IF(BW21="",0,BW21)+IF(BZ21="",0,BZ21))</f>
        <v/>
      </c>
      <c r="X21" s="54" t="s">
        <v>500</v>
      </c>
      <c r="Y21" s="36">
        <f>IF(ISBLANK(X21),"",IF(X21=X$4,Y$4,0))</f>
        <v>0</v>
      </c>
      <c r="Z21" s="51"/>
      <c r="AA21" s="36" t="str">
        <f>IF(ISBLANK(Z21),"",IF(Z21=Z$4,AA$4,0))</f>
        <v/>
      </c>
      <c r="AB21" s="51"/>
      <c r="AC21" s="36" t="str">
        <f>IF(ISBLANK(AB21),"",IF(AB21=AB$4,AC$4,0))</f>
        <v/>
      </c>
      <c r="AD21" s="51"/>
      <c r="AE21" s="36" t="str">
        <f>IF(ISBLANK(AD21),"",IF(AD21=AD$4,AE$4,0))</f>
        <v/>
      </c>
      <c r="AF21" s="51"/>
      <c r="AG21" s="36" t="str">
        <f>IF(ISBLANK(AF21),"",IF(AF21=AF$4,AG$4,0))</f>
        <v/>
      </c>
      <c r="AH21" s="54" t="s">
        <v>300</v>
      </c>
      <c r="AI21" s="93">
        <f>IF(ISBLANK(AH21),"",IF(AH21=AH$4,AI$4,0))</f>
        <v>1</v>
      </c>
      <c r="AJ21" s="97" t="s">
        <v>373</v>
      </c>
      <c r="AK21" s="36">
        <f>AK$4</f>
        <v>1</v>
      </c>
      <c r="AL21" s="51"/>
      <c r="AM21" s="36" t="str">
        <f>IF(ISBLANK(AL21),"",IF(AL21=AL$4,AM$4,0))</f>
        <v/>
      </c>
      <c r="AN21" s="51"/>
      <c r="AO21" s="36" t="str">
        <f>IF(ISBLANK(AN21),"",IF(AN21=AN$4,AO$4,0))</f>
        <v/>
      </c>
      <c r="AP21" s="51"/>
      <c r="AQ21" s="36" t="str">
        <f>IF(ISBLANK(AP21),"",IF(AP21=AP$4,AQ$4,0))</f>
        <v/>
      </c>
      <c r="AR21" s="54" t="s">
        <v>295</v>
      </c>
      <c r="AS21" s="36">
        <f>IF(ISBLANK(AR21),"",IF(AR21=AR$4,AS$4,0))</f>
        <v>1</v>
      </c>
      <c r="AT21" s="51"/>
      <c r="AU21" s="36" t="str">
        <f>IF(ISBLANK(AT21),"",IF(AT21=AT$4,AU$4,0))</f>
        <v/>
      </c>
      <c r="AV21" s="97" t="s">
        <v>501</v>
      </c>
      <c r="AW21" s="36">
        <f>AW$4</f>
        <v>1</v>
      </c>
      <c r="AX21" s="51"/>
      <c r="AY21" s="36" t="str">
        <f>IF(ISBLANK(AX21),"",IF(AX21=AX$4,AY$4,0))</f>
        <v/>
      </c>
      <c r="AZ21" s="51"/>
      <c r="BA21" s="36" t="str">
        <f>IF(ISBLANK(AZ21),"",IF(AZ21=AZ$4,BA$4,0))</f>
        <v/>
      </c>
      <c r="BB21" s="51"/>
      <c r="BC21" s="36" t="str">
        <f>IF(ISBLANK(BB21),"",IF(BB21=BB$4,BC$4,0))</f>
        <v/>
      </c>
      <c r="BD21" s="51"/>
      <c r="BE21" s="36" t="str">
        <f>IF(ISBLANK(BD21),"",IF(BD21=BD$4,BE$4,0))</f>
        <v/>
      </c>
      <c r="BF21" s="51"/>
      <c r="BG21" s="36" t="str">
        <f>IF(ISBLANK(BF21),"",IF(BF21=BF$4,BG$4,0))</f>
        <v/>
      </c>
      <c r="BH21" s="54" t="s">
        <v>346</v>
      </c>
      <c r="BI21" s="36">
        <f>BI$4</f>
        <v>1</v>
      </c>
      <c r="BJ21" s="51"/>
      <c r="BK21" s="36" t="str">
        <f>IF(ISBLANK(BJ21),"",IF(BJ21=BJ$4,BK$4,0))</f>
        <v/>
      </c>
      <c r="BL21" s="51"/>
      <c r="BM21" s="36" t="str">
        <f>IF(ISBLANK(BL21),"",IF(BL21=BL$4,BM$4,0))</f>
        <v/>
      </c>
      <c r="BN21" s="51"/>
      <c r="BO21" s="36" t="str">
        <f>IF(ISBLANK(BN21),"",IF(BN21=BN$4,BO$4,0))</f>
        <v/>
      </c>
      <c r="BP21" s="51"/>
      <c r="BQ21" s="36" t="str">
        <f>IF(ISBLANK(BP21),"",IF(BP21=BP$4,BQ$4,0))</f>
        <v/>
      </c>
      <c r="BR21" s="51"/>
      <c r="BS21" s="56"/>
      <c r="BT21" s="36" t="str">
        <f>IF(ISBLANK(BR21),"",IF(BR21=BR$4,BT$4,0))</f>
        <v/>
      </c>
      <c r="BU21" s="51"/>
      <c r="BV21" s="56"/>
      <c r="BW21" s="36" t="str">
        <f>IF(ISBLANK(BU21),"",IF(BU21=BU$4,BW$4,0))</f>
        <v/>
      </c>
      <c r="BX21" s="51"/>
      <c r="BY21" s="56"/>
      <c r="BZ21" s="36" t="str">
        <f>IF(ISBLANK(BX21),"",IF(BX21=BX$4,BZ$4,0))</f>
        <v/>
      </c>
      <c r="CA21" s="36" t="str">
        <f>IF(BS21*BV21*BY21=0," ",BS21+BV21+BY21)</f>
        <v xml:space="preserve"> </v>
      </c>
      <c r="CB21" s="71"/>
      <c r="CC21" s="72"/>
    </row>
    <row r="22" spans="1:81" s="37" customFormat="1" ht="51" x14ac:dyDescent="0.3">
      <c r="A22" s="107">
        <v>18</v>
      </c>
      <c r="B22" s="33" t="s">
        <v>183</v>
      </c>
      <c r="C22" s="34">
        <f>IF(E22="",0,E22)+IF(G22="",0,G22)+IF(I22="",0,I22)+IF(K22="",0,K22)+IF(M22="",0,M22)+IF(O22="",0,O22)+IF(Q22="",0,Q22)+IF(S22="",0,S22)+IF(U22="",0,U22)+IF(W22="",0,W22)+IF(Y22="",0,Y22)+IF(CB22="",0,CB22)</f>
        <v>6</v>
      </c>
      <c r="D22" s="35">
        <v>5</v>
      </c>
      <c r="E22" s="101">
        <f>D22</f>
        <v>5</v>
      </c>
      <c r="F22" s="59"/>
      <c r="G22" s="36">
        <f>IF(AND((AA22=""),(AC22=""),(AE22=""),(AG22=""),(AI22=""),(AK22=""),(AM22=""),(AO22=""),(AQ22=""),(AS22=""),(AU22=""),(AW22=""),(AY22=""),(BA22=""),(BC22=""),(BE22=""),(BG22=""),(BI22=""),(BK22=""),(BM22=""),(BO22=""),(BQ22="")),"",IF(AA22="",0,AA22)+IF(AC22="",0,AC22)+IF(AE22="",0,AE22)+IF(AG22="",0,AG22)+IF(AI22="",0,AI22)+IF(AK22="",0,AK22)+IF(AM22="",0,AM22)+IF(AO22="",0,AO22)+IF(AQ22="",0,AQ22)+IF(AS22="",0,AS22)+IF(AU22="",0,AU22)+IF(AW22="",0,AW22)+IF(AY22="",0,AY22)+IF(BA22="",0,BA22)+IF(BC22="",0,BC22)+IF(BE22="",0,BE22)+IF(BG22="",0,BG22)+IF(BI22="",0,BI22)+IF(BK22="",0,BK22)+IF(BM22="",0,BM22)+IF(BO22="",0,BO22)+IF(BQ22="",0,BQ22))</f>
        <v>2</v>
      </c>
      <c r="H22" s="49" t="s">
        <v>438</v>
      </c>
      <c r="I22" s="36">
        <f>IF(ISBLANK(H22),"",IF(H22=H$4,I$4,0))</f>
        <v>0</v>
      </c>
      <c r="J22" s="54" t="s">
        <v>439</v>
      </c>
      <c r="K22" s="36">
        <f>IF(ISBLANK(J22),"",IF(J22=J$4,K$4,0))</f>
        <v>0</v>
      </c>
      <c r="L22" s="57" t="s">
        <v>440</v>
      </c>
      <c r="M22" s="36">
        <f>IF(ISBLANK(L22),"",IF(L22=L$4,M$4,0))</f>
        <v>0</v>
      </c>
      <c r="N22" s="102" t="s">
        <v>441</v>
      </c>
      <c r="O22" s="36">
        <f>IF(ISBLANK(N22),"",IF(N22=N$4,O$4,0))</f>
        <v>0</v>
      </c>
      <c r="P22" s="57" t="s">
        <v>442</v>
      </c>
      <c r="Q22" s="36">
        <f>IF(ISBLANK(P22),"",IF(P22=P$4,Q$4,0))</f>
        <v>0</v>
      </c>
      <c r="R22" s="57" t="s">
        <v>443</v>
      </c>
      <c r="S22" s="36">
        <f>IF(ISBLANK(R22),"",IF(R22=R$4,S$4,0))</f>
        <v>0</v>
      </c>
      <c r="T22" s="49" t="s">
        <v>444</v>
      </c>
      <c r="U22" s="36">
        <f>IF(ISBLANK(T22),"",IF(T22=T$4,U$4,0))</f>
        <v>0</v>
      </c>
      <c r="V22" s="49"/>
      <c r="W22" s="36" t="str">
        <f>IF(AND((BT22=""),(BW22=""),(BZ22="")),"",IF(BT22="",0,BT22)+IF(BW22="",0,BW22)+IF(BZ22="",0,BZ22))</f>
        <v/>
      </c>
      <c r="X22" s="54" t="s">
        <v>445</v>
      </c>
      <c r="Y22" s="36">
        <f>IF(ISBLANK(X22),"",IF(X22=X$4,Y$4,0))</f>
        <v>0</v>
      </c>
      <c r="Z22" s="51"/>
      <c r="AA22" s="36" t="str">
        <f>IF(ISBLANK(Z22),"",IF(Z22=Z$4,AA$4,0))</f>
        <v/>
      </c>
      <c r="AB22" s="51"/>
      <c r="AC22" s="36" t="str">
        <f>IF(ISBLANK(AB22),"",IF(AB22=AB$4,AC$4,0))</f>
        <v/>
      </c>
      <c r="AD22" s="51"/>
      <c r="AE22" s="36" t="str">
        <f>IF(ISBLANK(AD22),"",IF(AD22=AD$4,AE$4,0))</f>
        <v/>
      </c>
      <c r="AF22" s="51"/>
      <c r="AG22" s="36" t="str">
        <f>IF(ISBLANK(AF22),"",IF(AF22=AF$4,AG$4,0))</f>
        <v/>
      </c>
      <c r="AH22" s="51"/>
      <c r="AI22" s="36" t="str">
        <f>IF(ISBLANK(AH22),"",IF(AH22=AH$4,AI$4,0))</f>
        <v/>
      </c>
      <c r="AJ22" s="97" t="s">
        <v>277</v>
      </c>
      <c r="AK22" s="36">
        <f>AK$4</f>
        <v>1</v>
      </c>
      <c r="AL22" s="51"/>
      <c r="AM22" s="36" t="str">
        <f>IF(ISBLANK(AL22),"",IF(AL22=AL$4,AM$4,0))</f>
        <v/>
      </c>
      <c r="AN22" s="51"/>
      <c r="AO22" s="36" t="str">
        <f>IF(ISBLANK(AN22),"",IF(AN22=AN$4,AO$4,0))</f>
        <v/>
      </c>
      <c r="AP22" s="51"/>
      <c r="AQ22" s="36" t="str">
        <f>IF(ISBLANK(AP22),"",IF(AP22=AP$4,AQ$4,0))</f>
        <v/>
      </c>
      <c r="AR22" s="51"/>
      <c r="AS22" s="36" t="str">
        <f>IF(ISBLANK(AR22),"",IF(AR22=AR$4,AS$4,0))</f>
        <v/>
      </c>
      <c r="AT22" s="51"/>
      <c r="AU22" s="36" t="str">
        <f>IF(ISBLANK(AT22),"",IF(AT22=AT$4,AU$4,0))</f>
        <v/>
      </c>
      <c r="AV22" s="97" t="s">
        <v>287</v>
      </c>
      <c r="AW22" s="36">
        <f>IF(ISBLANK(AV22),"",IF(AV22=AV$4,AW$4,0))</f>
        <v>1</v>
      </c>
      <c r="AX22" s="51"/>
      <c r="AY22" s="36" t="str">
        <f>IF(ISBLANK(AX22),"",IF(AX22=AX$4,AY$4,0))</f>
        <v/>
      </c>
      <c r="AZ22" s="51"/>
      <c r="BA22" s="36" t="str">
        <f>IF(ISBLANK(AZ22),"",IF(AZ22=AZ$4,BA$4,0))</f>
        <v/>
      </c>
      <c r="BB22" s="51"/>
      <c r="BC22" s="36" t="str">
        <f>IF(ISBLANK(BB22),"",IF(BB22=BB$4,BC$4,0))</f>
        <v/>
      </c>
      <c r="BD22" s="51"/>
      <c r="BE22" s="36" t="str">
        <f>IF(ISBLANK(BD22),"",IF(BD22=BD$4,BE$4,0))</f>
        <v/>
      </c>
      <c r="BF22" s="51"/>
      <c r="BG22" s="36" t="str">
        <f>IF(ISBLANK(BF22),"",IF(BF22=BF$4,BG$4,0))</f>
        <v/>
      </c>
      <c r="BH22" s="51"/>
      <c r="BI22" s="36" t="str">
        <f>IF(ISBLANK(BH22),"",IF(BH22=BH$4,BI$4,0))</f>
        <v/>
      </c>
      <c r="BJ22" s="51"/>
      <c r="BK22" s="36" t="str">
        <f>IF(ISBLANK(BJ22),"",IF(BJ22=BJ$4,BK$4,0))</f>
        <v/>
      </c>
      <c r="BL22" s="51"/>
      <c r="BM22" s="36" t="str">
        <f>IF(ISBLANK(BL22),"",IF(BL22=BL$4,BM$4,0))</f>
        <v/>
      </c>
      <c r="BN22" s="51"/>
      <c r="BO22" s="36" t="str">
        <f>IF(ISBLANK(BN22),"",IF(BN22=BN$4,BO$4,0))</f>
        <v/>
      </c>
      <c r="BP22" s="54" t="s">
        <v>446</v>
      </c>
      <c r="BQ22" s="36">
        <f>IF(ISBLANK(BP22),"",IF(BP22=BP$4,BQ$4,0))</f>
        <v>0</v>
      </c>
      <c r="BR22" s="51"/>
      <c r="BS22" s="56"/>
      <c r="BT22" s="36" t="str">
        <f>IF(ISBLANK(BR22),"",IF(BR22=BR$4,BT$4,0))</f>
        <v/>
      </c>
      <c r="BU22" s="51"/>
      <c r="BV22" s="56"/>
      <c r="BW22" s="36" t="str">
        <f>IF(ISBLANK(BU22),"",IF(BU22=BU$4,BW$4,0))</f>
        <v/>
      </c>
      <c r="BX22" s="51"/>
      <c r="BY22" s="56"/>
      <c r="BZ22" s="36" t="str">
        <f>IF(ISBLANK(BX22),"",IF(BX22=BX$4,BZ$4,0))</f>
        <v/>
      </c>
      <c r="CA22" s="36" t="str">
        <f>IF(BS22*BV22*BY22=0," ",BS22+BV22+BY22)</f>
        <v xml:space="preserve"> </v>
      </c>
      <c r="CB22" s="71">
        <v>-1</v>
      </c>
      <c r="CC22" s="72" t="s">
        <v>353</v>
      </c>
    </row>
    <row r="23" spans="1:81" s="37" customFormat="1" ht="30.6" x14ac:dyDescent="0.3">
      <c r="A23" s="107">
        <v>18</v>
      </c>
      <c r="B23" s="48" t="s">
        <v>66</v>
      </c>
      <c r="C23" s="34">
        <f>IF(E23="",0,E23)+IF(G23="",0,G23)+IF(I23="",0,I23)+IF(K23="",0,K23)+IF(M23="",0,M23)+IF(O23="",0,O23)+IF(Q23="",0,Q23)+IF(S23="",0,S23)+IF(U23="",0,U23)+IF(W23="",0,W23)+IF(Y23="",0,Y23)+IF(CB23="",0,CB23)</f>
        <v>6</v>
      </c>
      <c r="D23" s="95">
        <v>2</v>
      </c>
      <c r="E23" s="101">
        <f>D23</f>
        <v>2</v>
      </c>
      <c r="F23" s="59"/>
      <c r="G23" s="36">
        <f>IF(AND((AA23=""),(AC23=""),(AE23=""),(AG23=""),(AI23=""),(AK23=""),(AM23=""),(AO23=""),(AQ23=""),(AS23=""),(AU23=""),(AW23=""),(AY23=""),(BA23=""),(BC23=""),(BE23=""),(BG23=""),(BI23=""),(BK23=""),(BM23=""),(BO23=""),(BQ23="")),"",IF(AA23="",0,AA23)+IF(AC23="",0,AC23)+IF(AE23="",0,AE23)+IF(AG23="",0,AG23)+IF(AI23="",0,AI23)+IF(AK23="",0,AK23)+IF(AM23="",0,AM23)+IF(AO23="",0,AO23)+IF(AQ23="",0,AQ23)+IF(AS23="",0,AS23)+IF(AU23="",0,AU23)+IF(AW23="",0,AW23)+IF(AY23="",0,AY23)+IF(BA23="",0,BA23)+IF(BC23="",0,BC23)+IF(BE23="",0,BE23)+IF(BG23="",0,BG23)+IF(BI23="",0,BI23)+IF(BK23="",0,BK23)+IF(BM23="",0,BM23)+IF(BO23="",0,BO23)+IF(BQ23="",0,BQ23))</f>
        <v>4</v>
      </c>
      <c r="H23" s="57" t="s">
        <v>453</v>
      </c>
      <c r="I23" s="36">
        <f>IF(ISBLANK(H23),"",IF(H23=H$4,I$4,0))</f>
        <v>0</v>
      </c>
      <c r="J23" s="57" t="s">
        <v>404</v>
      </c>
      <c r="K23" s="36">
        <f>IF(ISBLANK(J23),"",IF(J23=J$4,K$4,0))</f>
        <v>0</v>
      </c>
      <c r="L23" s="57" t="s">
        <v>403</v>
      </c>
      <c r="M23" s="36">
        <f>IF(ISBLANK(L23),"",IF(L23=L$4,M$4,0))</f>
        <v>0</v>
      </c>
      <c r="N23" s="57" t="s">
        <v>454</v>
      </c>
      <c r="O23" s="36">
        <f>IF(ISBLANK(N23),"",IF(N23=N$4,O$4,0))</f>
        <v>0</v>
      </c>
      <c r="P23" s="57" t="s">
        <v>455</v>
      </c>
      <c r="Q23" s="36">
        <f>IF(ISBLANK(P23),"",IF(P23=P$4,Q$4,0))</f>
        <v>0</v>
      </c>
      <c r="R23" s="57" t="s">
        <v>408</v>
      </c>
      <c r="S23" s="36">
        <f>IF(ISBLANK(R23),"",IF(R23=R$4,S$4,0))</f>
        <v>0</v>
      </c>
      <c r="T23" s="57" t="s">
        <v>410</v>
      </c>
      <c r="U23" s="36">
        <f>IF(ISBLANK(T23),"",IF(T23=T$4,U$4,0))</f>
        <v>0</v>
      </c>
      <c r="V23" s="49"/>
      <c r="W23" s="36" t="str">
        <f>IF(AND((BT23=""),(BW23=""),(BZ23="")),"",IF(BT23="",0,BT23)+IF(BW23="",0,BW23)+IF(BZ23="",0,BZ23))</f>
        <v/>
      </c>
      <c r="X23" s="54" t="s">
        <v>412</v>
      </c>
      <c r="Y23" s="36">
        <f>IF(ISBLANK(X23),"",IF(X23=X$4,Y$4,0))</f>
        <v>0</v>
      </c>
      <c r="Z23" s="51"/>
      <c r="AA23" s="36" t="str">
        <f>IF(ISBLANK(Z23),"",IF(Z23=Z$4,AA$4,0))</f>
        <v/>
      </c>
      <c r="AB23" s="51"/>
      <c r="AC23" s="36" t="str">
        <f>IF(ISBLANK(AB23),"",IF(AB23=AB$4,AC$4,0))</f>
        <v/>
      </c>
      <c r="AD23" s="51"/>
      <c r="AE23" s="36" t="str">
        <f>IF(ISBLANK(AD23),"",IF(AD23=AD$4,AE$4,0))</f>
        <v/>
      </c>
      <c r="AF23" s="51"/>
      <c r="AG23" s="36" t="str">
        <f>IF(ISBLANK(AF23),"",IF(AF23=AF$4,AG$4,0))</f>
        <v/>
      </c>
      <c r="AH23" s="51"/>
      <c r="AI23" s="36" t="str">
        <f>IF(ISBLANK(AH23),"",IF(AH23=AH$4,AI$4,0))</f>
        <v/>
      </c>
      <c r="AJ23" s="97" t="s">
        <v>286</v>
      </c>
      <c r="AK23" s="36">
        <f>AK$4</f>
        <v>1</v>
      </c>
      <c r="AL23" s="51"/>
      <c r="AM23" s="36" t="str">
        <f>IF(ISBLANK(AL23),"",IF(AL23=AL$4,AM$4,0))</f>
        <v/>
      </c>
      <c r="AN23" s="54" t="s">
        <v>381</v>
      </c>
      <c r="AO23" s="36">
        <f>AO$4</f>
        <v>1</v>
      </c>
      <c r="AP23" s="51"/>
      <c r="AQ23" s="36" t="str">
        <f>IF(ISBLANK(AP23),"",IF(AP23=AP$4,AQ$4,0))</f>
        <v/>
      </c>
      <c r="AR23" s="51"/>
      <c r="AS23" s="36" t="str">
        <f>IF(ISBLANK(AR23),"",IF(AR23=AR$4,AS$4,0))</f>
        <v/>
      </c>
      <c r="AT23" s="51"/>
      <c r="AU23" s="36" t="str">
        <f>IF(ISBLANK(AT23),"",IF(AT23=AT$4,AU$4,0))</f>
        <v/>
      </c>
      <c r="AV23" s="97" t="s">
        <v>283</v>
      </c>
      <c r="AW23" s="36">
        <f>AW$4</f>
        <v>1</v>
      </c>
      <c r="AX23" s="51"/>
      <c r="AY23" s="36" t="str">
        <f>IF(ISBLANK(AX23),"",IF(AX23=AX$4,AY$4,0))</f>
        <v/>
      </c>
      <c r="AZ23" s="51"/>
      <c r="BA23" s="36" t="str">
        <f>IF(ISBLANK(AZ23),"",IF(AZ23=AZ$4,BA$4,0))</f>
        <v/>
      </c>
      <c r="BB23" s="51"/>
      <c r="BC23" s="36" t="str">
        <f>IF(ISBLANK(BB23),"",IF(BB23=BB$4,BC$4,0))</f>
        <v/>
      </c>
      <c r="BD23" s="51"/>
      <c r="BE23" s="36" t="str">
        <f>IF(ISBLANK(BD23),"",IF(BD23=BD$4,BE$4,0))</f>
        <v/>
      </c>
      <c r="BF23" s="51"/>
      <c r="BG23" s="36" t="str">
        <f>IF(ISBLANK(BF23),"",IF(BF23=BF$4,BG$4,0))</f>
        <v/>
      </c>
      <c r="BH23" s="51"/>
      <c r="BI23" s="36" t="str">
        <f>IF(ISBLANK(BH23),"",IF(BH23=BH$4,BI$4,0))</f>
        <v/>
      </c>
      <c r="BJ23" s="51"/>
      <c r="BK23" s="36" t="str">
        <f>IF(ISBLANK(BJ23),"",IF(BJ23=BJ$4,BK$4,0))</f>
        <v/>
      </c>
      <c r="BL23" s="51"/>
      <c r="BM23" s="36" t="str">
        <f>IF(ISBLANK(BL23),"",IF(BL23=BL$4,BM$4,0))</f>
        <v/>
      </c>
      <c r="BN23" s="51"/>
      <c r="BO23" s="36" t="str">
        <f>IF(ISBLANK(BN23),"",IF(BN23=BN$4,BO$4,0))</f>
        <v/>
      </c>
      <c r="BP23" s="54" t="s">
        <v>316</v>
      </c>
      <c r="BQ23" s="93">
        <f>IF(ISBLANK(BP23),"",IF(BP23=BP$4,BQ$4,0))</f>
        <v>1</v>
      </c>
      <c r="BR23" s="51"/>
      <c r="BS23" s="56"/>
      <c r="BT23" s="36" t="str">
        <f>IF(ISBLANK(BR23),"",IF(BR23=BR$4,BT$4,0))</f>
        <v/>
      </c>
      <c r="BU23" s="51"/>
      <c r="BV23" s="56"/>
      <c r="BW23" s="36" t="str">
        <f>IF(ISBLANK(BU23),"",IF(BU23=BU$4,BW$4,0))</f>
        <v/>
      </c>
      <c r="BX23" s="51"/>
      <c r="BY23" s="56"/>
      <c r="BZ23" s="36" t="str">
        <f>IF(ISBLANK(BX23),"",IF(BX23=BX$4,BZ$4,0))</f>
        <v/>
      </c>
      <c r="CA23" s="36" t="str">
        <f>IF(BS23*BV23*BY23=0," ",BS23+BV23+BY23)</f>
        <v xml:space="preserve"> </v>
      </c>
      <c r="CB23" s="71"/>
      <c r="CC23" s="72"/>
    </row>
    <row r="24" spans="1:81" s="37" customFormat="1" ht="30.6" x14ac:dyDescent="0.3">
      <c r="A24" s="107">
        <v>20</v>
      </c>
      <c r="B24" s="33" t="s">
        <v>194</v>
      </c>
      <c r="C24" s="34">
        <f>IF(E24="",0,E24)+IF(G24="",0,G24)+IF(I24="",0,I24)+IF(K24="",0,K24)+IF(M24="",0,M24)+IF(O24="",0,O24)+IF(Q24="",0,Q24)+IF(S24="",0,S24)+IF(U24="",0,U24)+IF(W24="",0,W24)+IF(Y24="",0,Y24)+IF(CB24="",0,CB24)</f>
        <v>5</v>
      </c>
      <c r="D24" s="35">
        <v>3</v>
      </c>
      <c r="E24" s="101">
        <f>D24</f>
        <v>3</v>
      </c>
      <c r="F24" s="59"/>
      <c r="G24" s="36">
        <f>IF(AND((AA24=""),(AC24=""),(AE24=""),(AG24=""),(AI24=""),(AK24=""),(AM24=""),(AO24=""),(AQ24=""),(AS24=""),(AU24=""),(AW24=""),(AY24=""),(BA24=""),(BC24=""),(BE24=""),(BG24=""),(BI24=""),(BK24=""),(BM24=""),(BO24=""),(BQ24="")),"",IF(AA24="",0,AA24)+IF(AC24="",0,AC24)+IF(AE24="",0,AE24)+IF(AG24="",0,AG24)+IF(AI24="",0,AI24)+IF(AK24="",0,AK24)+IF(AM24="",0,AM24)+IF(AO24="",0,AO24)+IF(AQ24="",0,AQ24)+IF(AS24="",0,AS24)+IF(AU24="",0,AU24)+IF(AW24="",0,AW24)+IF(AY24="",0,AY24)+IF(BA24="",0,BA24)+IF(BC24="",0,BC24)+IF(BE24="",0,BE24)+IF(BG24="",0,BG24)+IF(BI24="",0,BI24)+IF(BK24="",0,BK24)+IF(BM24="",0,BM24)+IF(BO24="",0,BO24)+IF(BQ24="",0,BQ24))</f>
        <v>1</v>
      </c>
      <c r="H24" s="49"/>
      <c r="I24" s="36" t="str">
        <f>IF(ISBLANK(H24),"",IF(H24=H$4,I$4,0))</f>
        <v/>
      </c>
      <c r="J24" s="60"/>
      <c r="K24" s="36" t="str">
        <f>IF(ISBLANK(J24),"",IF(J24=J$4,K$4,0))</f>
        <v/>
      </c>
      <c r="L24" s="60" t="s">
        <v>413</v>
      </c>
      <c r="M24" s="94">
        <v>1</v>
      </c>
      <c r="N24" s="49"/>
      <c r="O24" s="36" t="str">
        <f>IF(ISBLANK(N24),"",IF(N24=N$4,O$4,0))</f>
        <v/>
      </c>
      <c r="P24" s="60"/>
      <c r="Q24" s="36" t="str">
        <f>IF(ISBLANK(P24),"",IF(P24=P$4,Q$4,0))</f>
        <v/>
      </c>
      <c r="R24" s="49"/>
      <c r="S24" s="36" t="str">
        <f>IF(ISBLANK(R24),"",IF(R24=R$4,S$4,0))</f>
        <v/>
      </c>
      <c r="T24" s="49"/>
      <c r="U24" s="36" t="str">
        <f>IF(ISBLANK(T24),"",IF(T24=T$4,U$4,0))</f>
        <v/>
      </c>
      <c r="V24" s="49"/>
      <c r="W24" s="36" t="str">
        <f>IF(AND((BT24=""),(BW24=""),(BZ24="")),"",IF(BT24="",0,BT24)+IF(BW24="",0,BW24)+IF(BZ24="",0,BZ24))</f>
        <v/>
      </c>
      <c r="X24" s="51"/>
      <c r="Y24" s="36" t="str">
        <f>IF(ISBLANK(X24),"",IF(X24=X$4,Y$4,0))</f>
        <v/>
      </c>
      <c r="Z24" s="51"/>
      <c r="AA24" s="36" t="str">
        <f>IF(ISBLANK(Z24),"",IF(Z24=Z$4,AA$4,0))</f>
        <v/>
      </c>
      <c r="AB24" s="51"/>
      <c r="AC24" s="36" t="str">
        <f>IF(ISBLANK(AB24),"",IF(AB24=AB$4,AC$4,0))</f>
        <v/>
      </c>
      <c r="AD24" s="51"/>
      <c r="AE24" s="36" t="str">
        <f>IF(ISBLANK(AD24),"",IF(AD24=AD$4,AE$4,0))</f>
        <v/>
      </c>
      <c r="AF24" s="51"/>
      <c r="AG24" s="36" t="str">
        <f>IF(ISBLANK(AF24),"",IF(AF24=AF$4,AG$4,0))</f>
        <v/>
      </c>
      <c r="AH24" s="51"/>
      <c r="AI24" s="36" t="str">
        <f>IF(ISBLANK(AH24),"",IF(AH24=AH$4,AI$4,0))</f>
        <v/>
      </c>
      <c r="AJ24" s="96"/>
      <c r="AK24" s="36" t="str">
        <f>IF(ISBLANK(AJ24),"",IF(AJ24=AJ$4,AK$4,0))</f>
        <v/>
      </c>
      <c r="AL24" s="51"/>
      <c r="AM24" s="36" t="str">
        <f>IF(ISBLANK(AL24),"",IF(AL24=AL$4,AM$4,0))</f>
        <v/>
      </c>
      <c r="AN24" s="51"/>
      <c r="AO24" s="36" t="str">
        <f>IF(ISBLANK(AN24),"",IF(AN24=AN$4,AO$4,0))</f>
        <v/>
      </c>
      <c r="AP24" s="51"/>
      <c r="AQ24" s="36" t="str">
        <f>IF(ISBLANK(AP24),"",IF(AP24=AP$4,AQ$4,0))</f>
        <v/>
      </c>
      <c r="AR24" s="51"/>
      <c r="AS24" s="36" t="str">
        <f>IF(ISBLANK(AR24),"",IF(AR24=AR$4,AS$4,0))</f>
        <v/>
      </c>
      <c r="AT24" s="51"/>
      <c r="AU24" s="36" t="str">
        <f>IF(ISBLANK(AT24),"",IF(AT24=AT$4,AU$4,0))</f>
        <v/>
      </c>
      <c r="AV24" s="96"/>
      <c r="AW24" s="36" t="str">
        <f>IF(ISBLANK(AV24),"",IF(AV24=AV$4,AW$4,0))</f>
        <v/>
      </c>
      <c r="AX24" s="51"/>
      <c r="AY24" s="36" t="str">
        <f>IF(ISBLANK(AX24),"",IF(AX24=AX$4,AY$4,0))</f>
        <v/>
      </c>
      <c r="AZ24" s="51"/>
      <c r="BA24" s="36" t="str">
        <f>IF(ISBLANK(AZ24),"",IF(AZ24=AZ$4,BA$4,0))</f>
        <v/>
      </c>
      <c r="BB24" s="51"/>
      <c r="BC24" s="36" t="str">
        <f>IF(ISBLANK(BB24),"",IF(BB24=BB$4,BC$4,0))</f>
        <v/>
      </c>
      <c r="BD24" s="51"/>
      <c r="BE24" s="36" t="str">
        <f>IF(ISBLANK(BD24),"",IF(BD24=BD$4,BE$4,0))</f>
        <v/>
      </c>
      <c r="BF24" s="51"/>
      <c r="BG24" s="36" t="str">
        <f>IF(ISBLANK(BF24),"",IF(BF24=BF$4,BG$4,0))</f>
        <v/>
      </c>
      <c r="BH24" s="51" t="s">
        <v>310</v>
      </c>
      <c r="BI24" s="93">
        <f>IF(ISBLANK(BH24),"",IF(BH24=BH$4,BI$4,0))</f>
        <v>1</v>
      </c>
      <c r="BJ24" s="51"/>
      <c r="BK24" s="36" t="str">
        <f>IF(ISBLANK(BJ24),"",IF(BJ24=BJ$4,BK$4,0))</f>
        <v/>
      </c>
      <c r="BL24" s="51"/>
      <c r="BM24" s="36" t="str">
        <f>IF(ISBLANK(BL24),"",IF(BL24=BL$4,BM$4,0))</f>
        <v/>
      </c>
      <c r="BN24" s="51"/>
      <c r="BO24" s="36" t="str">
        <f>IF(ISBLANK(BN24),"",IF(BN24=BN$4,BO$4,0))</f>
        <v/>
      </c>
      <c r="BP24" s="51"/>
      <c r="BQ24" s="36" t="str">
        <f>IF(ISBLANK(BP24),"",IF(BP24=BP$4,BQ$4,0))</f>
        <v/>
      </c>
      <c r="BR24" s="51"/>
      <c r="BS24" s="56"/>
      <c r="BT24" s="36" t="str">
        <f>IF(ISBLANK(BR24),"",IF(BR24=BR$4,BT$4,0))</f>
        <v/>
      </c>
      <c r="BU24" s="51"/>
      <c r="BV24" s="56"/>
      <c r="BW24" s="36" t="str">
        <f>IF(ISBLANK(BU24),"",IF(BU24=BU$4,BW$4,0))</f>
        <v/>
      </c>
      <c r="BX24" s="51"/>
      <c r="BY24" s="56"/>
      <c r="BZ24" s="36" t="str">
        <f>IF(ISBLANK(BX24),"",IF(BX24=BX$4,BZ$4,0))</f>
        <v/>
      </c>
      <c r="CA24" s="36" t="str">
        <f>IF(BS24*BV24*BY24=0," ",BS24+BV24+BY24)</f>
        <v xml:space="preserve"> </v>
      </c>
      <c r="CB24" s="71"/>
      <c r="CC24" s="72"/>
    </row>
    <row r="25" spans="1:81" s="37" customFormat="1" ht="48" x14ac:dyDescent="0.3">
      <c r="A25" s="107">
        <v>21</v>
      </c>
      <c r="B25" s="33" t="s">
        <v>56</v>
      </c>
      <c r="C25" s="34">
        <f>IF(E25="",0,E25)+IF(G25="",0,G25)+IF(I25="",0,I25)+IF(K25="",0,K25)+IF(M25="",0,M25)+IF(O25="",0,O25)+IF(Q25="",0,Q25)+IF(S25="",0,S25)+IF(U25="",0,U25)+IF(W25="",0,W25)+IF(Y25="",0,Y25)+IF(CB25="",0,CB25)</f>
        <v>4</v>
      </c>
      <c r="D25" s="95">
        <v>10</v>
      </c>
      <c r="E25" s="36"/>
      <c r="F25" s="59"/>
      <c r="G25" s="36">
        <f>IF(AND((AA25=""),(AC25=""),(AE25=""),(AG25=""),(AI25=""),(AK25=""),(AM25=""),(AO25=""),(AQ25=""),(AS25=""),(AU25=""),(AW25=""),(AY25=""),(BA25=""),(BC25=""),(BE25=""),(BG25=""),(BI25=""),(BK25=""),(BM25=""),(BO25=""),(BQ25="")),"",IF(AA25="",0,AA25)+IF(AC25="",0,AC25)+IF(AE25="",0,AE25)+IF(AG25="",0,AG25)+IF(AI25="",0,AI25)+IF(AK25="",0,AK25)+IF(AM25="",0,AM25)+IF(AO25="",0,AO25)+IF(AQ25="",0,AQ25)+IF(AS25="",0,AS25)+IF(AU25="",0,AU25)+IF(AW25="",0,AW25)+IF(AY25="",0,AY25)+IF(BA25="",0,BA25)+IF(BC25="",0,BC25)+IF(BE25="",0,BE25)+IF(BG25="",0,BG25)+IF(BI25="",0,BI25)+IF(BK25="",0,BK25)+IF(BM25="",0,BM25)+IF(BO25="",0,BO25)+IF(BQ25="",0,BQ25))</f>
        <v>2</v>
      </c>
      <c r="H25" s="57" t="s">
        <v>502</v>
      </c>
      <c r="I25" s="36">
        <f>IF(ISBLANK(H25),"",IF(H25=H$4,I$4,0))</f>
        <v>0</v>
      </c>
      <c r="J25" s="102" t="s">
        <v>503</v>
      </c>
      <c r="K25" s="36">
        <f>IF(ISBLANK(J25),"",IF(J25=J$4,K$4,0))</f>
        <v>0</v>
      </c>
      <c r="L25" s="57" t="s">
        <v>363</v>
      </c>
      <c r="M25" s="36">
        <f>IF(ISBLANK(L25),"",IF(L25=L$4,M$4,0))</f>
        <v>0</v>
      </c>
      <c r="N25" s="57" t="s">
        <v>504</v>
      </c>
      <c r="O25" s="36">
        <f>IF(ISBLANK(N25),"",IF(N25=N$4,O$4,0))</f>
        <v>0</v>
      </c>
      <c r="P25" s="49"/>
      <c r="Q25" s="36" t="str">
        <f>IF(ISBLANK(P25),"",IF(P25=P$4,Q$4,0))</f>
        <v/>
      </c>
      <c r="R25" s="57" t="s">
        <v>364</v>
      </c>
      <c r="S25" s="36">
        <f>IF(ISBLANK(R25),"",IF(R25=R$4,S$4,0))</f>
        <v>0</v>
      </c>
      <c r="T25" s="57" t="s">
        <v>505</v>
      </c>
      <c r="U25" s="36">
        <f>IF(ISBLANK(T25),"",IF(T25=T$4,U$4,0))</f>
        <v>0</v>
      </c>
      <c r="V25" s="57" t="s">
        <v>506</v>
      </c>
      <c r="W25" s="36">
        <f>IF(AND((BT25=""),(BW25=""),(BZ25="")),"",IF(BT25="",0,BT25)+IF(BW25="",0,BW25)+IF(BZ25="",0,BZ25))</f>
        <v>2</v>
      </c>
      <c r="X25" s="51"/>
      <c r="Y25" s="36" t="str">
        <f>IF(ISBLANK(X25),"",IF(X25=X$4,Y$4,0))</f>
        <v/>
      </c>
      <c r="Z25" s="51"/>
      <c r="AA25" s="36" t="str">
        <f>IF(ISBLANK(Z25),"",IF(Z25=Z$4,AA$4,0))</f>
        <v/>
      </c>
      <c r="AB25" s="51"/>
      <c r="AC25" s="36" t="str">
        <f>IF(ISBLANK(AB25),"",IF(AB25=AB$4,AC$4,0))</f>
        <v/>
      </c>
      <c r="AD25" s="51"/>
      <c r="AE25" s="36" t="str">
        <f>IF(ISBLANK(AD25),"",IF(AD25=AD$4,AE$4,0))</f>
        <v/>
      </c>
      <c r="AF25" s="51"/>
      <c r="AG25" s="36" t="str">
        <f>IF(ISBLANK(AF25),"",IF(AF25=AF$4,AG$4,0))</f>
        <v/>
      </c>
      <c r="AH25" s="51"/>
      <c r="AI25" s="36" t="str">
        <f>IF(ISBLANK(AH25),"",IF(AH25=AH$4,AI$4,0))</f>
        <v/>
      </c>
      <c r="AJ25" s="97" t="s">
        <v>373</v>
      </c>
      <c r="AK25" s="36">
        <f>AK$4</f>
        <v>1</v>
      </c>
      <c r="AL25" s="51"/>
      <c r="AM25" s="36" t="str">
        <f>IF(ISBLANK(AL25),"",IF(AL25=AL$4,AM$4,0))</f>
        <v/>
      </c>
      <c r="AN25" s="51"/>
      <c r="AO25" s="36" t="str">
        <f>IF(ISBLANK(AN25),"",IF(AN25=AN$4,AO$4,0))</f>
        <v/>
      </c>
      <c r="AP25" s="51"/>
      <c r="AQ25" s="36" t="str">
        <f>IF(ISBLANK(AP25),"",IF(AP25=AP$4,AQ$4,0))</f>
        <v/>
      </c>
      <c r="AR25" s="54" t="s">
        <v>295</v>
      </c>
      <c r="AS25" s="93">
        <f>IF(ISBLANK(AR25),"",IF(AR25=AR$4,AS$4,0))</f>
        <v>1</v>
      </c>
      <c r="AT25" s="51"/>
      <c r="AU25" s="36" t="str">
        <f>IF(ISBLANK(AT25),"",IF(AT25=AT$4,AU$4,0))</f>
        <v/>
      </c>
      <c r="AV25" s="96"/>
      <c r="AW25" s="36" t="str">
        <f>IF(ISBLANK(AV25),"",IF(AV25=AV$4,AW$4,0))</f>
        <v/>
      </c>
      <c r="AX25" s="51"/>
      <c r="AY25" s="36" t="str">
        <f>IF(ISBLANK(AX25),"",IF(AX25=AX$4,AY$4,0))</f>
        <v/>
      </c>
      <c r="AZ25" s="51"/>
      <c r="BA25" s="36" t="str">
        <f>IF(ISBLANK(AZ25),"",IF(AZ25=AZ$4,BA$4,0))</f>
        <v/>
      </c>
      <c r="BB25" s="51"/>
      <c r="BC25" s="36" t="str">
        <f>IF(ISBLANK(BB25),"",IF(BB25=BB$4,BC$4,0))</f>
        <v/>
      </c>
      <c r="BD25" s="51"/>
      <c r="BE25" s="36" t="str">
        <f>IF(ISBLANK(BD25),"",IF(BD25=BD$4,BE$4,0))</f>
        <v/>
      </c>
      <c r="BF25" s="51"/>
      <c r="BG25" s="36" t="str">
        <f>IF(ISBLANK(BF25),"",IF(BF25=BF$4,BG$4,0))</f>
        <v/>
      </c>
      <c r="BH25" s="51"/>
      <c r="BI25" s="36" t="str">
        <f>IF(ISBLANK(BH25),"",IF(BH25=BH$4,BI$4,0))</f>
        <v/>
      </c>
      <c r="BJ25" s="51"/>
      <c r="BK25" s="36" t="str">
        <f>IF(ISBLANK(BJ25),"",IF(BJ25=BJ$4,BK$4,0))</f>
        <v/>
      </c>
      <c r="BL25" s="51"/>
      <c r="BM25" s="36" t="str">
        <f>IF(ISBLANK(BL25),"",IF(BL25=BL$4,BM$4,0))</f>
        <v/>
      </c>
      <c r="BN25" s="51"/>
      <c r="BO25" s="36" t="str">
        <f>IF(ISBLANK(BN25),"",IF(BN25=BN$4,BO$4,0))</f>
        <v/>
      </c>
      <c r="BP25" s="51"/>
      <c r="BQ25" s="36" t="str">
        <f>IF(ISBLANK(BP25),"",IF(BP25=BP$4,BQ$4,0))</f>
        <v/>
      </c>
      <c r="BR25" s="51" t="s">
        <v>274</v>
      </c>
      <c r="BS25" s="56">
        <v>6</v>
      </c>
      <c r="BT25" s="36">
        <f>IF(ISBLANK(BR25),"",IF(BR25=BR$4,BT$4,0))</f>
        <v>1</v>
      </c>
      <c r="BU25" s="51" t="s">
        <v>275</v>
      </c>
      <c r="BV25" s="56">
        <v>10</v>
      </c>
      <c r="BW25" s="36">
        <f>IF(ISBLANK(BU25),"",IF(BU25=BU$4,BW$4,0))</f>
        <v>1</v>
      </c>
      <c r="BX25" s="51"/>
      <c r="BY25" s="56"/>
      <c r="BZ25" s="36" t="str">
        <f>IF(ISBLANK(BX25),"",IF(BX25=BX$4,BZ$4,0))</f>
        <v/>
      </c>
      <c r="CA25" s="36" t="str">
        <f>IF(BS25*BV25*BY25=0," ",BS25+BV25+BY25)</f>
        <v xml:space="preserve"> </v>
      </c>
      <c r="CB25" s="71"/>
      <c r="CC25" s="72"/>
    </row>
    <row r="26" spans="1:81" s="37" customFormat="1" ht="51" x14ac:dyDescent="0.3">
      <c r="A26" s="107">
        <v>22</v>
      </c>
      <c r="B26" s="33" t="s">
        <v>186</v>
      </c>
      <c r="C26" s="34">
        <f>IF(E26="",0,E26)+IF(G26="",0,G26)+IF(I26="",0,I26)+IF(K26="",0,K26)+IF(M26="",0,M26)+IF(O26="",0,O26)+IF(Q26="",0,Q26)+IF(S26="",0,S26)+IF(U26="",0,U26)+IF(W26="",0,W26)+IF(Y26="",0,Y26)+IF(CB26="",0,CB26)</f>
        <v>3</v>
      </c>
      <c r="D26" s="95">
        <v>33</v>
      </c>
      <c r="E26" s="36"/>
      <c r="F26" s="49"/>
      <c r="G26" s="36">
        <f>IF(AND((AA26=""),(AC26=""),(AE26=""),(AG26=""),(AI26=""),(AK26=""),(AM26=""),(AO26=""),(AQ26=""),(AS26=""),(AU26=""),(AW26=""),(AY26=""),(BA26=""),(BC26=""),(BE26=""),(BG26=""),(BI26=""),(BK26=""),(BM26=""),(BO26=""),(BQ26="")),"",IF(AA26="",0,AA26)+IF(AC26="",0,AC26)+IF(AE26="",0,AE26)+IF(AG26="",0,AG26)+IF(AI26="",0,AI26)+IF(AK26="",0,AK26)+IF(AM26="",0,AM26)+IF(AO26="",0,AO26)+IF(AQ26="",0,AQ26)+IF(AS26="",0,AS26)+IF(AU26="",0,AU26)+IF(AW26="",0,AW26)+IF(AY26="",0,AY26)+IF(BA26="",0,BA26)+IF(BC26="",0,BC26)+IF(BE26="",0,BE26)+IF(BG26="",0,BG26)+IF(BI26="",0,BI26)+IF(BK26="",0,BK26)+IF(BM26="",0,BM26)+IF(BO26="",0,BO26)+IF(BQ26="",0,BQ26))</f>
        <v>1</v>
      </c>
      <c r="H26" s="57" t="s">
        <v>315</v>
      </c>
      <c r="I26" s="36">
        <f>IF(ISBLANK(H26),"",IF(H26=H$4,I$4,0))</f>
        <v>0</v>
      </c>
      <c r="J26" s="57" t="s">
        <v>379</v>
      </c>
      <c r="K26" s="36">
        <f>IF(ISBLANK(J26),"",IF(J26=J$4,K$4,0))</f>
        <v>0</v>
      </c>
      <c r="L26" s="57" t="s">
        <v>376</v>
      </c>
      <c r="M26" s="36">
        <f>IF(ISBLANK(L26),"",IF(L26=L$4,M$4,0))</f>
        <v>0</v>
      </c>
      <c r="N26" s="57" t="s">
        <v>380</v>
      </c>
      <c r="O26" s="36">
        <f>IF(ISBLANK(N26),"",IF(N26=N$4,O$4,0))</f>
        <v>0</v>
      </c>
      <c r="P26" s="57" t="s">
        <v>377</v>
      </c>
      <c r="Q26" s="36">
        <f>IF(ISBLANK(P26),"",IF(P26=P$4,Q$4,0))</f>
        <v>0</v>
      </c>
      <c r="R26" s="57" t="s">
        <v>389</v>
      </c>
      <c r="S26" s="36">
        <f>IF(ISBLANK(R26),"",IF(R26=R$4,S$4,0))</f>
        <v>0</v>
      </c>
      <c r="T26" s="57" t="s">
        <v>378</v>
      </c>
      <c r="U26" s="36">
        <f>IF(ISBLANK(T26),"",IF(T26=T$4,U$4,0))</f>
        <v>0</v>
      </c>
      <c r="V26" s="57" t="s">
        <v>449</v>
      </c>
      <c r="W26" s="36">
        <f>IF(AND((BT26=""),(BW26=""),(BZ26="")),"",IF(BT26="",0,BT26)+IF(BW26="",0,BW26)+IF(BZ26="",0,BZ26))</f>
        <v>1</v>
      </c>
      <c r="X26" s="54" t="s">
        <v>314</v>
      </c>
      <c r="Y26" s="36">
        <f>IF(ISBLANK(X26),"",IF(X26=X$4,Y$4,0))</f>
        <v>0</v>
      </c>
      <c r="Z26" s="51"/>
      <c r="AA26" s="36" t="str">
        <f>IF(ISBLANK(Z26),"",IF(Z26=Z$4,AA$4,0))</f>
        <v/>
      </c>
      <c r="AB26" s="51"/>
      <c r="AC26" s="36" t="str">
        <f>IF(ISBLANK(AB26),"",IF(AB26=AB$4,AC$4,0))</f>
        <v/>
      </c>
      <c r="AD26" s="51"/>
      <c r="AE26" s="36" t="str">
        <f>IF(ISBLANK(AD26),"",IF(AD26=AD$4,AE$4,0))</f>
        <v/>
      </c>
      <c r="AF26" s="51"/>
      <c r="AG26" s="36" t="str">
        <f>IF(ISBLANK(AF26),"",IF(AF26=AF$4,AG$4,0))</f>
        <v/>
      </c>
      <c r="AH26" s="51"/>
      <c r="AI26" s="36" t="str">
        <f>IF(ISBLANK(AH26),"",IF(AH26=AH$4,AI$4,0))</f>
        <v/>
      </c>
      <c r="AJ26" s="96"/>
      <c r="AK26" s="36" t="str">
        <f>IF(ISBLANK(AJ26),"",IF(AJ26=AJ$4,AK$4,0))</f>
        <v/>
      </c>
      <c r="AL26" s="51"/>
      <c r="AM26" s="36" t="str">
        <f>IF(ISBLANK(AL26),"",IF(AL26=AL$4,AM$4,0))</f>
        <v/>
      </c>
      <c r="AN26" s="51"/>
      <c r="AO26" s="36" t="str">
        <f>IF(ISBLANK(AN26),"",IF(AN26=AN$4,AO$4,0))</f>
        <v/>
      </c>
      <c r="AP26" s="51"/>
      <c r="AQ26" s="36" t="str">
        <f>IF(ISBLANK(AP26),"",IF(AP26=AP$4,AQ$4,0))</f>
        <v/>
      </c>
      <c r="AR26" s="51"/>
      <c r="AS26" s="36" t="str">
        <f>IF(ISBLANK(AR26),"",IF(AR26=AR$4,AS$4,0))</f>
        <v/>
      </c>
      <c r="AT26" s="51"/>
      <c r="AU26" s="36" t="str">
        <f>IF(ISBLANK(AT26),"",IF(AT26=AT$4,AU$4,0))</f>
        <v/>
      </c>
      <c r="AV26" s="96"/>
      <c r="AW26" s="36" t="str">
        <f>IF(ISBLANK(AV26),"",IF(AV26=AV$4,AW$4,0))</f>
        <v/>
      </c>
      <c r="AX26" s="51"/>
      <c r="AY26" s="36" t="str">
        <f>IF(ISBLANK(AX26),"",IF(AX26=AX$4,AY$4,0))</f>
        <v/>
      </c>
      <c r="AZ26" s="51"/>
      <c r="BA26" s="36" t="str">
        <f>IF(ISBLANK(AZ26),"",IF(AZ26=AZ$4,BA$4,0))</f>
        <v/>
      </c>
      <c r="BB26" s="51"/>
      <c r="BC26" s="36" t="str">
        <f>IF(ISBLANK(BB26),"",IF(BB26=BB$4,BC$4,0))</f>
        <v/>
      </c>
      <c r="BD26" s="51"/>
      <c r="BE26" s="36" t="str">
        <f>IF(ISBLANK(BD26),"",IF(BD26=BD$4,BE$4,0))</f>
        <v/>
      </c>
      <c r="BF26" s="54" t="s">
        <v>303</v>
      </c>
      <c r="BG26" s="93">
        <f>IF(ISBLANK(BF26),"",IF(BF26=BF$4,BG$4,0))</f>
        <v>1</v>
      </c>
      <c r="BH26" s="51"/>
      <c r="BI26" s="36" t="str">
        <f>IF(ISBLANK(BH26),"",IF(BH26=BH$4,BI$4,0))</f>
        <v/>
      </c>
      <c r="BJ26" s="51"/>
      <c r="BK26" s="36" t="str">
        <f>IF(ISBLANK(BJ26),"",IF(BJ26=BJ$4,BK$4,0))</f>
        <v/>
      </c>
      <c r="BL26" s="51"/>
      <c r="BM26" s="36" t="str">
        <f>IF(ISBLANK(BL26),"",IF(BL26=BL$4,BM$4,0))</f>
        <v/>
      </c>
      <c r="BN26" s="51"/>
      <c r="BO26" s="36" t="str">
        <f>IF(ISBLANK(BN26),"",IF(BN26=BN$4,BO$4,0))</f>
        <v/>
      </c>
      <c r="BP26" s="51"/>
      <c r="BQ26" s="36" t="str">
        <f>IF(ISBLANK(BP26),"",IF(BP26=BP$4,BQ$4,0))</f>
        <v/>
      </c>
      <c r="BR26" s="51"/>
      <c r="BS26" s="56"/>
      <c r="BT26" s="36" t="str">
        <f>IF(ISBLANK(BR26),"",IF(BR26=BR$4,BT$4,0))</f>
        <v/>
      </c>
      <c r="BU26" s="51"/>
      <c r="BV26" s="56"/>
      <c r="BW26" s="36" t="str">
        <f>IF(ISBLANK(BU26),"",IF(BU26=BU$4,BW$4,0))</f>
        <v/>
      </c>
      <c r="BX26" s="51" t="s">
        <v>276</v>
      </c>
      <c r="BY26" s="105">
        <v>1</v>
      </c>
      <c r="BZ26" s="36">
        <f>IF(ISBLANK(BX26),"",IF(BX26=BX$4,BZ$4,0))</f>
        <v>1</v>
      </c>
      <c r="CA26" s="36" t="str">
        <f>IF(BS26*BV26*BY26=0," ",BS26+BV26+BY26)</f>
        <v xml:space="preserve"> </v>
      </c>
      <c r="CB26" s="71">
        <f>1</f>
        <v>1</v>
      </c>
      <c r="CC26" s="72" t="s">
        <v>473</v>
      </c>
    </row>
    <row r="27" spans="1:81" s="37" customFormat="1" x14ac:dyDescent="0.3">
      <c r="A27" s="32"/>
      <c r="B27" s="33"/>
      <c r="C27" s="34"/>
      <c r="D27" s="35"/>
      <c r="E27" s="36"/>
      <c r="F27" s="59"/>
      <c r="G27" s="36"/>
      <c r="H27" s="49"/>
      <c r="I27" s="36"/>
      <c r="J27" s="49"/>
      <c r="K27" s="36"/>
      <c r="L27" s="49"/>
      <c r="M27" s="36"/>
      <c r="N27" s="49"/>
      <c r="O27" s="36"/>
      <c r="P27" s="49"/>
      <c r="Q27" s="36"/>
      <c r="R27" s="49"/>
      <c r="S27" s="36"/>
      <c r="T27" s="49"/>
      <c r="U27" s="36"/>
      <c r="V27" s="49"/>
      <c r="W27" s="36"/>
      <c r="X27" s="49"/>
      <c r="Y27" s="36"/>
      <c r="Z27" s="51"/>
      <c r="AA27" s="36"/>
      <c r="AB27" s="51"/>
      <c r="AC27" s="36"/>
      <c r="AD27" s="51"/>
      <c r="AE27" s="36"/>
      <c r="AF27" s="51"/>
      <c r="AG27" s="36"/>
      <c r="AH27" s="51"/>
      <c r="AI27" s="36"/>
      <c r="AJ27" s="51"/>
      <c r="AK27" s="36"/>
      <c r="AL27" s="51"/>
      <c r="AM27" s="36"/>
      <c r="AN27" s="51"/>
      <c r="AO27" s="36"/>
      <c r="AP27" s="51"/>
      <c r="AQ27" s="36"/>
      <c r="AR27" s="51"/>
      <c r="AS27" s="36"/>
      <c r="AT27" s="51"/>
      <c r="AU27" s="36"/>
      <c r="AV27" s="51"/>
      <c r="AW27" s="36"/>
      <c r="AX27" s="51"/>
      <c r="AY27" s="36"/>
      <c r="AZ27" s="51"/>
      <c r="BA27" s="36"/>
      <c r="BB27" s="51"/>
      <c r="BC27" s="36"/>
      <c r="BD27" s="51"/>
      <c r="BE27" s="36"/>
      <c r="BF27" s="51"/>
      <c r="BG27" s="36"/>
      <c r="BH27" s="51"/>
      <c r="BI27" s="36"/>
      <c r="BJ27" s="51"/>
      <c r="BK27" s="36"/>
      <c r="BL27" s="51"/>
      <c r="BM27" s="36"/>
      <c r="BN27" s="51"/>
      <c r="BO27" s="36"/>
      <c r="BP27" s="51"/>
      <c r="BQ27" s="36"/>
      <c r="BR27" s="51"/>
      <c r="BS27" s="56"/>
      <c r="BT27" s="36"/>
      <c r="BU27" s="51"/>
      <c r="BV27" s="56"/>
      <c r="BW27" s="36"/>
      <c r="BX27" s="51"/>
      <c r="BY27" s="56"/>
      <c r="BZ27" s="36"/>
      <c r="CA27" s="36"/>
      <c r="CB27" s="71"/>
      <c r="CC27" s="72"/>
    </row>
    <row r="28" spans="1:81" s="43" customFormat="1" x14ac:dyDescent="0.3">
      <c r="A28" s="38"/>
      <c r="B28" s="39" t="s">
        <v>2</v>
      </c>
      <c r="C28" s="40"/>
      <c r="D28" s="41"/>
      <c r="E28" s="42">
        <f>SUM(E5:E27)</f>
        <v>50</v>
      </c>
      <c r="F28" s="55"/>
      <c r="G28" s="42">
        <f>SUM(G5:G27)</f>
        <v>169</v>
      </c>
      <c r="H28" s="50"/>
      <c r="I28" s="42">
        <f>SUM(I5:I27)</f>
        <v>20</v>
      </c>
      <c r="J28" s="50"/>
      <c r="K28" s="42">
        <f>SUM(K5:K27)</f>
        <v>27</v>
      </c>
      <c r="L28" s="50"/>
      <c r="M28" s="42">
        <f>SUM(M5:M27)</f>
        <v>21</v>
      </c>
      <c r="N28" s="50"/>
      <c r="O28" s="42">
        <f>SUM(O5:O27)</f>
        <v>5</v>
      </c>
      <c r="P28" s="50"/>
      <c r="Q28" s="42">
        <f>SUM(Q5:Q27)</f>
        <v>30</v>
      </c>
      <c r="R28" s="50"/>
      <c r="S28" s="42">
        <f>SUM(S5:S27)</f>
        <v>13</v>
      </c>
      <c r="T28" s="50"/>
      <c r="U28" s="42">
        <f>SUM(U5:U27)</f>
        <v>32</v>
      </c>
      <c r="V28" s="55"/>
      <c r="W28" s="42">
        <f>SUM(W5:W27)</f>
        <v>41</v>
      </c>
      <c r="X28" s="50"/>
      <c r="Y28" s="42">
        <f>SUM(Y5:Y27)</f>
        <v>0</v>
      </c>
      <c r="Z28" s="53"/>
      <c r="AA28" s="42">
        <f>SUM(AA5:AA27)</f>
        <v>1</v>
      </c>
      <c r="AB28" s="53"/>
      <c r="AC28" s="42">
        <f>SUM(AC5:AC27)</f>
        <v>5</v>
      </c>
      <c r="AD28" s="53"/>
      <c r="AE28" s="42">
        <f>SUM(AE5:AE27)</f>
        <v>4</v>
      </c>
      <c r="AF28" s="53"/>
      <c r="AG28" s="42">
        <f>SUM(AG5:AG27)</f>
        <v>3</v>
      </c>
      <c r="AH28" s="53"/>
      <c r="AI28" s="42">
        <f>SUM(AI5:AI27)</f>
        <v>2</v>
      </c>
      <c r="AJ28" s="53"/>
      <c r="AK28" s="42">
        <f>SUM(AK5:AK27)</f>
        <v>20</v>
      </c>
      <c r="AL28" s="53"/>
      <c r="AM28" s="42">
        <f>SUM(AM5:AM27)</f>
        <v>3</v>
      </c>
      <c r="AN28" s="53"/>
      <c r="AO28" s="42">
        <f>SUM(AO5:AO27)</f>
        <v>10</v>
      </c>
      <c r="AP28" s="53"/>
      <c r="AQ28" s="42">
        <f>SUM(AQ5:AQ27)</f>
        <v>10</v>
      </c>
      <c r="AR28" s="53"/>
      <c r="AS28" s="42">
        <f>SUM(AS5:AS27)</f>
        <v>18</v>
      </c>
      <c r="AT28" s="53"/>
      <c r="AU28" s="42">
        <f>SUM(AU5:AU27)</f>
        <v>14</v>
      </c>
      <c r="AV28" s="53"/>
      <c r="AW28" s="42">
        <f>SUM(AW5:AW27)</f>
        <v>19</v>
      </c>
      <c r="AX28" s="53"/>
      <c r="AY28" s="42">
        <f>SUM(AY5:AY27)</f>
        <v>3</v>
      </c>
      <c r="AZ28" s="53"/>
      <c r="BA28" s="42">
        <f>SUM(BA5:BA27)</f>
        <v>1</v>
      </c>
      <c r="BB28" s="53"/>
      <c r="BC28" s="42">
        <f>SUM(BC5:BC27)</f>
        <v>1</v>
      </c>
      <c r="BD28" s="53"/>
      <c r="BE28" s="42">
        <f>SUM(BE5:BE27)</f>
        <v>3</v>
      </c>
      <c r="BF28" s="53"/>
      <c r="BG28" s="42">
        <f>SUM(BG5:BG27)</f>
        <v>15</v>
      </c>
      <c r="BH28" s="53"/>
      <c r="BI28" s="42">
        <f>SUM(BI5:BI27)</f>
        <v>9</v>
      </c>
      <c r="BJ28" s="53"/>
      <c r="BK28" s="42">
        <f>SUM(BK5:BK27)</f>
        <v>2</v>
      </c>
      <c r="BL28" s="53"/>
      <c r="BM28" s="42">
        <f>SUM(BM5:BM27)</f>
        <v>13</v>
      </c>
      <c r="BN28" s="53"/>
      <c r="BO28" s="42">
        <f>SUM(BO5:BO27)</f>
        <v>3</v>
      </c>
      <c r="BP28" s="53"/>
      <c r="BQ28" s="42">
        <f>SUM(BQ5:BQ27)</f>
        <v>10</v>
      </c>
      <c r="BR28" s="53"/>
      <c r="BS28" s="61">
        <f>MAX(BS5:BS27)</f>
        <v>9</v>
      </c>
      <c r="BT28" s="42">
        <f>SUM(BT5:BT27)</f>
        <v>16</v>
      </c>
      <c r="BU28" s="53"/>
      <c r="BV28" s="61">
        <f>MAX(BV5:BV27)</f>
        <v>14</v>
      </c>
      <c r="BW28" s="42">
        <f>SUM(BW5:BW27)</f>
        <v>14</v>
      </c>
      <c r="BX28" s="53"/>
      <c r="BY28" s="61">
        <f>MAX(BY5:BY27)</f>
        <v>18</v>
      </c>
      <c r="BZ28" s="42">
        <f>SUM(BZ5:BZ27)</f>
        <v>11</v>
      </c>
      <c r="CA28" s="42">
        <f>MAX(CA5:CA27)</f>
        <v>40</v>
      </c>
      <c r="CB28" s="73"/>
      <c r="CC28" s="74"/>
    </row>
    <row r="29" spans="1:81" x14ac:dyDescent="0.3">
      <c r="C29" s="2"/>
      <c r="E29" s="100">
        <f>50-SUM(E5:E26)</f>
        <v>0</v>
      </c>
    </row>
    <row r="30" spans="1:81" x14ac:dyDescent="0.3">
      <c r="C30" s="1" t="s">
        <v>524</v>
      </c>
      <c r="D30" s="2" t="s">
        <v>526</v>
      </c>
      <c r="E30" s="103" t="s">
        <v>528</v>
      </c>
      <c r="F30" t="s">
        <v>527</v>
      </c>
      <c r="G30">
        <v>50</v>
      </c>
      <c r="H30" t="s">
        <v>525</v>
      </c>
    </row>
    <row r="31" spans="1:81" x14ac:dyDescent="0.3">
      <c r="C31" s="1">
        <f>COUNTIF($D$5:$D$26,D31)</f>
        <v>4</v>
      </c>
      <c r="D31" s="3">
        <v>2</v>
      </c>
      <c r="E31" s="2">
        <f>IF(INT(G30/C31) &gt;D31,D31,INT(G30/C31))</f>
        <v>2</v>
      </c>
      <c r="F31">
        <f>C31*E31</f>
        <v>8</v>
      </c>
      <c r="G31" s="104">
        <f>50-F31</f>
        <v>42</v>
      </c>
    </row>
    <row r="32" spans="1:81" x14ac:dyDescent="0.3">
      <c r="C32" s="1">
        <f>COUNTIF($D$5:$D$26,D32)</f>
        <v>7</v>
      </c>
      <c r="D32" s="3">
        <v>3</v>
      </c>
      <c r="E32" s="2">
        <f>IF(INT(G31/C32) &gt;D32,D32,INT(G31/C32))</f>
        <v>3</v>
      </c>
      <c r="F32">
        <f>C32*E32</f>
        <v>21</v>
      </c>
      <c r="G32" s="104">
        <f t="shared" ref="G32:G40" si="0">G31-F32</f>
        <v>21</v>
      </c>
    </row>
    <row r="33" spans="3:7" x14ac:dyDescent="0.3">
      <c r="C33" s="1">
        <f>COUNTIF($D$5:$D$26,D33)</f>
        <v>1</v>
      </c>
      <c r="D33" s="3">
        <v>4</v>
      </c>
      <c r="E33" s="2">
        <f>IF(INT(G32/C33) &gt;D33,D33,INT(G32/C33))</f>
        <v>4</v>
      </c>
      <c r="F33">
        <f>C33*E33</f>
        <v>4</v>
      </c>
      <c r="G33" s="104">
        <f t="shared" si="0"/>
        <v>17</v>
      </c>
    </row>
    <row r="34" spans="3:7" x14ac:dyDescent="0.3">
      <c r="C34" s="1">
        <f>COUNTIF($D$5:$D$26,D34)</f>
        <v>3</v>
      </c>
      <c r="D34" s="3">
        <v>5</v>
      </c>
      <c r="E34" s="2">
        <f>IF(INT(G33/C34) &gt;D34,D34,INT(G33/C34))</f>
        <v>5</v>
      </c>
      <c r="F34">
        <f>C34*E34</f>
        <v>15</v>
      </c>
      <c r="G34" s="104">
        <f t="shared" si="0"/>
        <v>2</v>
      </c>
    </row>
    <row r="35" spans="3:7" x14ac:dyDescent="0.3">
      <c r="C35" s="1">
        <f>COUNTIF($D$5:$D$26,D35)</f>
        <v>2</v>
      </c>
      <c r="D35" s="3">
        <v>7</v>
      </c>
      <c r="E35" s="2">
        <f>IF(INT(G34/C35) &gt;D35,D35,INT(G34/C35))</f>
        <v>1</v>
      </c>
      <c r="F35">
        <f>C35*E35</f>
        <v>2</v>
      </c>
      <c r="G35" s="104">
        <f t="shared" si="0"/>
        <v>0</v>
      </c>
    </row>
    <row r="36" spans="3:7" x14ac:dyDescent="0.3">
      <c r="C36" s="1">
        <f>COUNTIF($D$5:$D$26,D36)</f>
        <v>1</v>
      </c>
      <c r="D36" s="3">
        <v>10</v>
      </c>
      <c r="E36" s="2">
        <f>IF(INT(G35/C36) &gt;D36,D36,INT(G35/C36))</f>
        <v>0</v>
      </c>
      <c r="F36">
        <f>C36*E36</f>
        <v>0</v>
      </c>
      <c r="G36" s="104">
        <f t="shared" si="0"/>
        <v>0</v>
      </c>
    </row>
    <row r="37" spans="3:7" x14ac:dyDescent="0.3">
      <c r="C37" s="1">
        <f>COUNTIF($D$5:$D$26,D37)</f>
        <v>1</v>
      </c>
      <c r="D37" s="3">
        <v>11</v>
      </c>
      <c r="E37" s="2">
        <f>IF(INT(G36/C37) &gt;D37,D37,INT(G36/C37))</f>
        <v>0</v>
      </c>
      <c r="F37">
        <f>C37*E37</f>
        <v>0</v>
      </c>
      <c r="G37" s="104">
        <f t="shared" si="0"/>
        <v>0</v>
      </c>
    </row>
    <row r="38" spans="3:7" x14ac:dyDescent="0.3">
      <c r="C38" s="1">
        <f>COUNTIF($D$5:$D$26,D38)</f>
        <v>1</v>
      </c>
      <c r="D38" s="3">
        <v>30</v>
      </c>
      <c r="E38" s="2">
        <f>IF(INT(G37/C38) &gt;D38,D38,INT(G37/C38))</f>
        <v>0</v>
      </c>
      <c r="F38">
        <f>C38*E38</f>
        <v>0</v>
      </c>
      <c r="G38" s="104">
        <f t="shared" si="0"/>
        <v>0</v>
      </c>
    </row>
    <row r="39" spans="3:7" x14ac:dyDescent="0.3">
      <c r="C39" s="1">
        <f>COUNTIF($D$5:$D$26,D39)</f>
        <v>1</v>
      </c>
      <c r="D39" s="3">
        <v>33</v>
      </c>
      <c r="E39" s="2">
        <f>IF(INT(G38/C39) &gt;D39,D39,INT(G38/C39))</f>
        <v>0</v>
      </c>
      <c r="F39">
        <f>C39*E39</f>
        <v>0</v>
      </c>
      <c r="G39" s="104">
        <f t="shared" si="0"/>
        <v>0</v>
      </c>
    </row>
    <row r="40" spans="3:7" x14ac:dyDescent="0.3">
      <c r="C40" s="1">
        <f>COUNTIF($D$5:$D$26,D40)</f>
        <v>1</v>
      </c>
      <c r="D40" s="3">
        <v>50</v>
      </c>
      <c r="E40" s="2">
        <f>IF(INT(G39/C40) &gt;D40,D40,INT(G39/C40))</f>
        <v>0</v>
      </c>
      <c r="F40">
        <f>C40*E40</f>
        <v>0</v>
      </c>
      <c r="G40" s="104">
        <f t="shared" si="0"/>
        <v>0</v>
      </c>
    </row>
  </sheetData>
  <autoFilter ref="A4:CA28"/>
  <sortState ref="A5:CC26">
    <sortCondition ref="A5:A26"/>
    <sortCondition ref="B5:B26"/>
  </sortState>
  <phoneticPr fontId="9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список</vt:lpstr>
      <vt:lpstr>кратко</vt:lpstr>
      <vt:lpstr>результаты</vt:lpstr>
      <vt:lpstr>ответы команд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</dc:creator>
  <cp:lastModifiedBy>Кенго</cp:lastModifiedBy>
  <cp:lastPrinted>2013-10-26T11:42:21Z</cp:lastPrinted>
  <dcterms:created xsi:type="dcterms:W3CDTF">2012-11-22T12:09:25Z</dcterms:created>
  <dcterms:modified xsi:type="dcterms:W3CDTF">2018-11-11T21:59:32Z</dcterms:modified>
</cp:coreProperties>
</file>